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heila Martinez.AMA-CC-PC01\Desktop\"/>
    </mc:Choice>
  </mc:AlternateContent>
  <bookViews>
    <workbookView xWindow="0" yWindow="0" windowWidth="28800" windowHeight="12300"/>
  </bookViews>
  <sheets>
    <sheet name="PRESUPUESTO SIN PRECI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1" i="1" l="1"/>
  <c r="A67" i="1"/>
  <c r="A68" i="1" s="1"/>
  <c r="A69" i="1" s="1"/>
  <c r="A70" i="1" s="1"/>
  <c r="C59" i="1" l="1"/>
  <c r="C56" i="1"/>
  <c r="A56" i="1"/>
  <c r="C52" i="1"/>
  <c r="A52" i="1"/>
  <c r="C51" i="1"/>
  <c r="C47" i="1"/>
  <c r="C46" i="1"/>
  <c r="A46" i="1"/>
  <c r="A47" i="1" s="1"/>
  <c r="A48" i="1" s="1"/>
  <c r="C45" i="1"/>
  <c r="C39" i="1"/>
  <c r="C38" i="1"/>
  <c r="A38" i="1"/>
  <c r="A39" i="1" s="1"/>
  <c r="C37" i="1"/>
  <c r="C34" i="1"/>
  <c r="A34" i="1"/>
  <c r="C33" i="1"/>
  <c r="C30" i="1"/>
  <c r="C27" i="1"/>
  <c r="C24" i="1"/>
  <c r="C23" i="1"/>
  <c r="A23" i="1"/>
  <c r="A24" i="1" s="1"/>
  <c r="C22" i="1"/>
</calcChain>
</file>

<file path=xl/sharedStrings.xml><?xml version="1.0" encoding="utf-8"?>
<sst xmlns="http://schemas.openxmlformats.org/spreadsheetml/2006/main" count="116" uniqueCount="91">
  <si>
    <t xml:space="preserve">       Ayuntamiento Municipal de los Alcarrizos  (AMA)</t>
  </si>
  <si>
    <t xml:space="preserve">                        Productivo, Participativo y Solidario</t>
  </si>
  <si>
    <t>Dirección de Planeamiento Urbano e infraestructura Municipal</t>
  </si>
  <si>
    <t>Departamento de Análisis, Costos y Presupuestos</t>
  </si>
  <si>
    <t>Proyecto:</t>
  </si>
  <si>
    <t>Código:</t>
  </si>
  <si>
    <t>AMA-IM0925-P37M</t>
  </si>
  <si>
    <t>Región:</t>
  </si>
  <si>
    <t>Sur II</t>
  </si>
  <si>
    <t>DISEÑADO POR:</t>
  </si>
  <si>
    <t xml:space="preserve"> D. P.U.I.M</t>
  </si>
  <si>
    <t>Área Esq.:</t>
  </si>
  <si>
    <t>En la C/Prolongación 17,  Comunica Juana Saltitopa con Gran Poder de Dios</t>
  </si>
  <si>
    <t>Estatus :</t>
  </si>
  <si>
    <t>Definitivo</t>
  </si>
  <si>
    <t>Fecha:</t>
  </si>
  <si>
    <t>Perímetro</t>
  </si>
  <si>
    <t>ml</t>
  </si>
  <si>
    <t>Desde</t>
  </si>
  <si>
    <t>Long.</t>
  </si>
  <si>
    <t>N/D</t>
  </si>
  <si>
    <t>Ancho</t>
  </si>
  <si>
    <t>Hasta</t>
  </si>
  <si>
    <t>Coordenada Norte</t>
  </si>
  <si>
    <t>2049391.72 m N</t>
  </si>
  <si>
    <t>Coordenada Este</t>
  </si>
  <si>
    <t>390088.89 m E</t>
  </si>
  <si>
    <t>Construcción de puente Alcantarilla de 72" en la C/Prolongación 17, Comunica Juana Saltitopa con Gran Poder de Dios . En la Región Sur II.</t>
  </si>
  <si>
    <t>N°</t>
  </si>
  <si>
    <t>PARTIDAS</t>
  </si>
  <si>
    <t>CANTIDAD</t>
  </si>
  <si>
    <t>U</t>
  </si>
  <si>
    <t>I</t>
  </si>
  <si>
    <t>TRABAJOS PRELIMINARES</t>
  </si>
  <si>
    <t>Valla informativa de obra 9x5 pie (El cuerpo) colocado a una altura  de  7 pie en adelante.</t>
  </si>
  <si>
    <t>UD</t>
  </si>
  <si>
    <t>II</t>
  </si>
  <si>
    <t xml:space="preserve">MOVIMIENTO DE TIERRA </t>
  </si>
  <si>
    <t>Excavación para tuberías H.A. 72" 'Alcantarilla' con Retroexcavadora en la C/Prolongación 17 , Comunica Juana Saltitopa con Gran Poder de Dios. (160*3.0*1.50)</t>
  </si>
  <si>
    <t>M3</t>
  </si>
  <si>
    <t xml:space="preserve">Excavación de contén en la C/Prolongación 17 (encima del puente) .(100*0.45*0.10)*2 </t>
  </si>
  <si>
    <t>Excavación de acera en la C/Prolongación 17 (encima del puente).(100*1*0.10)*2</t>
  </si>
  <si>
    <t>III</t>
  </si>
  <si>
    <r>
      <rPr>
        <b/>
        <sz val="12"/>
        <rFont val="Arial"/>
        <family val="2"/>
      </rPr>
      <t>CORTE DE TERRENO</t>
    </r>
  </si>
  <si>
    <t>Corte de terreno del lado del gran poder de Dios..(28*8*0.60)</t>
  </si>
  <si>
    <t>IV</t>
  </si>
  <si>
    <t>BOTE DE MATERIAL INSERVIBLE PRODUCTO DEL CORTE DE TERRENO</t>
  </si>
  <si>
    <t>Carga y Bote de Material inservible en la C/Prolongación 17 , Comunica Juana Saltitopa con Gran Poder de Dios.(100*3.0*1.50)+.(50*0.45*0.10)*2 +(50*1*0.10)*2+(28*8*0.60)</t>
  </si>
  <si>
    <t>V</t>
  </si>
  <si>
    <t>RELLENO SUMINISTRO Y COMPACTACION</t>
  </si>
  <si>
    <t>Relleno en piedra  reposición de material caliza para la tubería de 72 pulg en la C/Prolongación 17 , Comunica Juana Saltitopa con Gran Poder de Dios.(220*3.0*1.50</t>
  </si>
  <si>
    <t>Regado, Nivelado y Compactado Relleno de material con Granzote de la calle en la C/Prolongación 17 , Comunica Juana Saltitopa con Gran Poder de Dios.(58.5*1.0*8.0)</t>
  </si>
  <si>
    <t>VI</t>
  </si>
  <si>
    <t>CONSTRUCCION DE CABEZALES</t>
  </si>
  <si>
    <r>
      <t xml:space="preserve">Platea entrada o salida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Arial"/>
        <family val="2"/>
      </rPr>
      <t>1/2´@0.20 en ambas direcciones con hormigón industrial 210 kg/cm2 +con bomba en la C/Prolongación 17 , Comunica Juana Saltitopa con Gran Poder de Dios(4*2*0.20)*2</t>
    </r>
  </si>
  <si>
    <r>
      <t xml:space="preserve">Muro de aproche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Arial"/>
        <family val="2"/>
      </rPr>
      <t>1/2´@0.20 en ambas direccion.es con hormigón industrial 210 kg/cm2 +con bomba en la C/Prolongación 17 , Comunica Juana Saltitopa con Gran Poder de Dios (2.0*2.0*0.40)*4</t>
    </r>
  </si>
  <si>
    <r>
      <t xml:space="preserve">Construcción de muros doble armados </t>
    </r>
    <r>
      <rPr>
        <sz val="12"/>
        <color theme="1"/>
        <rFont val="Symbol"/>
        <family val="1"/>
        <charset val="2"/>
      </rPr>
      <t>f</t>
    </r>
    <r>
      <rPr>
        <sz val="12"/>
        <color theme="1"/>
        <rFont val="Arial"/>
        <family val="2"/>
      </rPr>
      <t>1/2@0.20 en ambas direcciones. 6.40 m2*0.40m= 2.56*2 muros = 5.12 m3 Con hormigón industrial 210 kg/cm2 +con bomba en la C/Prolongación 17.</t>
    </r>
  </si>
  <si>
    <t>VII</t>
  </si>
  <si>
    <t>SUMINISTRO Y COLOCACION DE TUBERIAS H.A. 72''</t>
  </si>
  <si>
    <t>ML</t>
  </si>
  <si>
    <t>VIII</t>
  </si>
  <si>
    <t>CONSTRUCCION DE MURO ENCACHE</t>
  </si>
  <si>
    <t>Construcción de muro de encache .200 metros lineales*1.50altura sobre nivel de piso.(200*1.50)*2 (Dos muros)en la C/Prolongación 17 , Comunica Juana Saltitopa con Gran Poder de Dios</t>
  </si>
  <si>
    <t>M2</t>
  </si>
  <si>
    <t>Construcción de piso de encache en la C/Prolongación 17 , Comunica Juana Saltitopa con Gran Poder de Dios (200*1)</t>
  </si>
  <si>
    <t>Pañete de muro de encache en la C/Prolongación 17 , Comunica Juana Saltitopa con Gran Poder de Dios.(200*1.50)</t>
  </si>
  <si>
    <t>Construcción de Zabaleta en la C/Prolongación 17 , Comunica Juana Saltitopa con Gran Poder de Dios (200 ml)</t>
  </si>
  <si>
    <t>IX</t>
  </si>
  <si>
    <t xml:space="preserve">HORMIGON SIMPLE </t>
  </si>
  <si>
    <t>Construcción de contén en la C/Prolongación 17. (100)*2.</t>
  </si>
  <si>
    <t>Construcción de acera en la C/Prolongación 17.(100*1)*2.</t>
  </si>
  <si>
    <t>X</t>
  </si>
  <si>
    <t>MISCELANEA</t>
  </si>
  <si>
    <t>Baranda de puente en la C/Prolongación 17 , Comunica Juana Saltitopa con Gran Poder de Dios (3*1.25)*2</t>
  </si>
  <si>
    <t xml:space="preserve">Pintura de baranda de puente en la C/Prolongación 17, Comunica Juana Saltitopa con Gran Poder de Dios  (3*1.25)*2 </t>
  </si>
  <si>
    <t>XI</t>
  </si>
  <si>
    <t xml:space="preserve">IMPRIMACION </t>
  </si>
  <si>
    <t>Imprimación @ 0.5 Gl/M2; de la  calle en la C/Prolongación 17(encima del puente)(108*8)</t>
  </si>
  <si>
    <t>XII</t>
  </si>
  <si>
    <t>LIMPIEZA FINAL</t>
  </si>
  <si>
    <t>Limpieza Final.</t>
  </si>
  <si>
    <t>Suministro e instalación de tuberías H.A. 72" (Incluye juntas de hormigón y asiento de arena en la C/Prolongación 17 , Comunica Juana Saltitopa con Gran Poder de Dios (20ml)</t>
  </si>
  <si>
    <t>B</t>
  </si>
  <si>
    <t>GASTOS INDIRECTOS:</t>
  </si>
  <si>
    <t>DIRECCIÓN TÉCNICA Y RESP. CIVIL.</t>
  </si>
  <si>
    <t>%</t>
  </si>
  <si>
    <t>GASTOS ADMINISTRATIVOS.</t>
  </si>
  <si>
    <t>SEGUROS Y FIANZAS.</t>
  </si>
  <si>
    <t>LIQUIDACIÓN Y PRESTS . LABORALES. Ley 686</t>
  </si>
  <si>
    <t>CODIA 1X1000  Ley 6160 de 1963 para el estado y sus dependencias</t>
  </si>
  <si>
    <r>
      <t xml:space="preserve">ITBIS (Sobre el 10% </t>
    </r>
    <r>
      <rPr>
        <b/>
        <i/>
        <sz val="11"/>
        <rFont val="Arial Narrow"/>
        <family val="2"/>
      </rPr>
      <t>Normas 07-2007, Articulo 4-Parrafo 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</si>
</sst>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#,##0.000"/>
    <numFmt numFmtId="166" formatCode="[$-1C0A]dddd\,\ dd&quot; de &quot;mmmm&quot; de &quot;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 Narrow"/>
      <family val="2"/>
    </font>
    <font>
      <sz val="13"/>
      <color theme="1"/>
      <name val="Arial"/>
      <family val="2"/>
    </font>
    <font>
      <sz val="12"/>
      <color theme="1"/>
      <name val="Symbol"/>
      <family val="1"/>
      <charset val="2"/>
    </font>
    <font>
      <b/>
      <i/>
      <sz val="1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3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 style="thin">
        <color indexed="63"/>
      </right>
      <top style="thin">
        <color indexed="63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6" fillId="0" borderId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Alignment="1">
      <alignment horizontal="right"/>
    </xf>
    <xf numFmtId="165" fontId="2" fillId="0" borderId="0" xfId="0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Continuous" wrapText="1"/>
    </xf>
    <xf numFmtId="4" fontId="5" fillId="0" borderId="0" xfId="1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4" fontId="5" fillId="0" borderId="0" xfId="1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center"/>
    </xf>
    <xf numFmtId="0" fontId="3" fillId="0" borderId="1" xfId="2" applyFont="1" applyBorder="1" applyAlignment="1">
      <alignment horizontal="center" vertical="center" wrapText="1"/>
    </xf>
    <xf numFmtId="4" fontId="3" fillId="0" borderId="5" xfId="2" applyNumberFormat="1" applyFont="1" applyBorder="1" applyAlignment="1">
      <alignment horizontal="center" vertical="center" wrapText="1"/>
    </xf>
    <xf numFmtId="0" fontId="3" fillId="0" borderId="8" xfId="2" applyFont="1" applyBorder="1" applyAlignment="1">
      <alignment horizontal="center" vertical="center" wrapText="1"/>
    </xf>
    <xf numFmtId="4" fontId="3" fillId="0" borderId="12" xfId="2" applyNumberFormat="1" applyFont="1" applyBorder="1" applyAlignment="1">
      <alignment horizontal="center" wrapText="1"/>
    </xf>
    <xf numFmtId="0" fontId="3" fillId="0" borderId="17" xfId="2" applyFont="1" applyBorder="1" applyAlignment="1">
      <alignment horizontal="center" vertical="center" wrapText="1"/>
    </xf>
    <xf numFmtId="4" fontId="3" fillId="0" borderId="21" xfId="2" applyNumberFormat="1" applyFont="1" applyBorder="1" applyAlignment="1">
      <alignment horizontal="center" wrapText="1"/>
    </xf>
    <xf numFmtId="4" fontId="3" fillId="0" borderId="22" xfId="2" applyNumberFormat="1" applyFont="1" applyBorder="1" applyAlignment="1">
      <alignment horizontal="right" wrapText="1"/>
    </xf>
    <xf numFmtId="0" fontId="3" fillId="0" borderId="23" xfId="2" applyFont="1" applyBorder="1" applyAlignment="1">
      <alignment horizontal="center" wrapText="1"/>
    </xf>
    <xf numFmtId="0" fontId="3" fillId="0" borderId="24" xfId="2" applyFont="1" applyBorder="1" applyAlignment="1">
      <alignment horizontal="center" vertical="center" wrapText="1"/>
    </xf>
    <xf numFmtId="15" fontId="2" fillId="0" borderId="0" xfId="2" applyNumberFormat="1" applyFont="1" applyBorder="1" applyAlignment="1">
      <alignment horizontal="center" wrapText="1"/>
    </xf>
    <xf numFmtId="4" fontId="3" fillId="0" borderId="0" xfId="2" applyNumberFormat="1" applyFont="1" applyBorder="1" applyAlignment="1">
      <alignment horizontal="center" wrapText="1"/>
    </xf>
    <xf numFmtId="4" fontId="3" fillId="0" borderId="0" xfId="2" applyNumberFormat="1" applyFont="1" applyBorder="1" applyAlignment="1">
      <alignment horizontal="right" wrapText="1"/>
    </xf>
    <xf numFmtId="0" fontId="3" fillId="0" borderId="25" xfId="2" applyFont="1" applyBorder="1" applyAlignment="1">
      <alignment horizontal="center" wrapText="1"/>
    </xf>
    <xf numFmtId="0" fontId="3" fillId="0" borderId="26" xfId="2" applyFont="1" applyBorder="1" applyAlignment="1">
      <alignment horizontal="center" vertical="center" wrapText="1"/>
    </xf>
    <xf numFmtId="4" fontId="2" fillId="0" borderId="19" xfId="2" applyNumberFormat="1" applyFont="1" applyBorder="1" applyAlignment="1">
      <alignment horizontal="center" wrapText="1"/>
    </xf>
    <xf numFmtId="0" fontId="3" fillId="0" borderId="27" xfId="2" applyFont="1" applyBorder="1" applyAlignment="1">
      <alignment horizontal="center" wrapText="1"/>
    </xf>
    <xf numFmtId="165" fontId="4" fillId="3" borderId="28" xfId="0" applyNumberFormat="1" applyFont="1" applyFill="1" applyBorder="1" applyAlignment="1">
      <alignment horizontal="center"/>
    </xf>
    <xf numFmtId="4" fontId="4" fillId="3" borderId="28" xfId="0" applyNumberFormat="1" applyFont="1" applyFill="1" applyBorder="1" applyAlignment="1">
      <alignment horizontal="center" wrapText="1"/>
    </xf>
    <xf numFmtId="4" fontId="4" fillId="3" borderId="28" xfId="1" applyNumberFormat="1" applyFont="1" applyFill="1" applyBorder="1" applyAlignment="1">
      <alignment horizontal="center"/>
    </xf>
    <xf numFmtId="4" fontId="4" fillId="3" borderId="28" xfId="0" applyNumberFormat="1" applyFont="1" applyFill="1" applyBorder="1" applyAlignment="1">
      <alignment horizontal="center"/>
    </xf>
    <xf numFmtId="0" fontId="0" fillId="0" borderId="28" xfId="0" applyBorder="1"/>
    <xf numFmtId="0" fontId="7" fillId="4" borderId="28" xfId="3" applyFont="1" applyFill="1" applyBorder="1" applyAlignment="1">
      <alignment horizontal="center" wrapText="1"/>
    </xf>
    <xf numFmtId="4" fontId="8" fillId="0" borderId="28" xfId="3" applyNumberFormat="1" applyFont="1" applyFill="1" applyBorder="1" applyAlignment="1">
      <alignment horizontal="center" wrapText="1"/>
    </xf>
    <xf numFmtId="2" fontId="8" fillId="0" borderId="28" xfId="0" applyNumberFormat="1" applyFont="1" applyBorder="1" applyAlignment="1">
      <alignment horizontal="center"/>
    </xf>
    <xf numFmtId="0" fontId="8" fillId="0" borderId="28" xfId="0" applyFont="1" applyFill="1" applyBorder="1" applyAlignment="1">
      <alignment horizontal="left" wrapText="1"/>
    </xf>
    <xf numFmtId="4" fontId="8" fillId="0" borderId="28" xfId="0" applyNumberFormat="1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7" fillId="4" borderId="28" xfId="3" applyFont="1" applyFill="1" applyBorder="1" applyAlignment="1">
      <alignment horizontal="center" vertical="center" wrapText="1"/>
    </xf>
    <xf numFmtId="4" fontId="2" fillId="0" borderId="28" xfId="3" applyNumberFormat="1" applyFont="1" applyFill="1" applyBorder="1" applyAlignment="1">
      <alignment horizontal="center" wrapText="1"/>
    </xf>
    <xf numFmtId="0" fontId="2" fillId="0" borderId="28" xfId="3" applyFont="1" applyFill="1" applyBorder="1" applyAlignment="1">
      <alignment horizontal="center" wrapText="1"/>
    </xf>
    <xf numFmtId="0" fontId="8" fillId="0" borderId="28" xfId="3" applyFont="1" applyFill="1" applyBorder="1" applyAlignment="1">
      <alignment horizontal="center" wrapText="1"/>
    </xf>
    <xf numFmtId="0" fontId="8" fillId="0" borderId="28" xfId="3" applyFont="1" applyFill="1" applyBorder="1" applyAlignment="1">
      <alignment wrapText="1"/>
    </xf>
    <xf numFmtId="0" fontId="8" fillId="0" borderId="28" xfId="3" applyFont="1" applyFill="1" applyBorder="1" applyAlignment="1">
      <alignment horizontal="left" vertical="center" wrapText="1"/>
    </xf>
    <xf numFmtId="0" fontId="8" fillId="0" borderId="28" xfId="3" applyFont="1" applyFill="1" applyBorder="1" applyAlignment="1">
      <alignment horizontal="center" vertical="center" wrapText="1"/>
    </xf>
    <xf numFmtId="0" fontId="8" fillId="0" borderId="28" xfId="3" applyFont="1" applyFill="1" applyBorder="1" applyAlignment="1">
      <alignment vertical="center" wrapText="1"/>
    </xf>
    <xf numFmtId="4" fontId="10" fillId="5" borderId="28" xfId="0" applyNumberFormat="1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wrapText="1"/>
    </xf>
    <xf numFmtId="0" fontId="11" fillId="0" borderId="28" xfId="0" applyFont="1" applyBorder="1" applyAlignment="1">
      <alignment vertical="center"/>
    </xf>
    <xf numFmtId="4" fontId="10" fillId="0" borderId="28" xfId="1" applyNumberFormat="1" applyFont="1" applyFill="1" applyBorder="1" applyAlignment="1">
      <alignment horizontal="center"/>
    </xf>
    <xf numFmtId="0" fontId="8" fillId="5" borderId="28" xfId="3" applyFont="1" applyFill="1" applyBorder="1" applyAlignment="1">
      <alignment horizontal="left" wrapText="1"/>
    </xf>
    <xf numFmtId="0" fontId="8" fillId="5" borderId="28" xfId="3" applyFont="1" applyFill="1" applyBorder="1" applyAlignment="1">
      <alignment horizontal="center" wrapText="1"/>
    </xf>
    <xf numFmtId="0" fontId="8" fillId="5" borderId="28" xfId="3" applyFont="1" applyFill="1" applyBorder="1" applyAlignment="1">
      <alignment horizontal="left" vertical="center" wrapText="1"/>
    </xf>
    <xf numFmtId="4" fontId="10" fillId="0" borderId="28" xfId="3" applyNumberFormat="1" applyFont="1" applyFill="1" applyBorder="1" applyAlignment="1">
      <alignment horizontal="center" wrapText="1"/>
    </xf>
    <xf numFmtId="0" fontId="8" fillId="5" borderId="28" xfId="3" applyFont="1" applyFill="1" applyBorder="1" applyAlignment="1">
      <alignment horizontal="center" vertical="center" wrapText="1"/>
    </xf>
    <xf numFmtId="4" fontId="12" fillId="0" borderId="28" xfId="3" applyNumberFormat="1" applyFont="1" applyFill="1" applyBorder="1" applyAlignment="1">
      <alignment horizontal="center" wrapText="1"/>
    </xf>
    <xf numFmtId="0" fontId="12" fillId="0" borderId="28" xfId="3" applyFont="1" applyFill="1" applyBorder="1" applyAlignment="1">
      <alignment horizontal="center" wrapText="1"/>
    </xf>
    <xf numFmtId="0" fontId="8" fillId="0" borderId="28" xfId="3" applyFont="1" applyBorder="1" applyAlignment="1">
      <alignment horizontal="left" wrapText="1"/>
    </xf>
    <xf numFmtId="4" fontId="12" fillId="5" borderId="28" xfId="3" applyNumberFormat="1" applyFont="1" applyFill="1" applyBorder="1" applyAlignment="1">
      <alignment horizontal="center" wrapText="1"/>
    </xf>
    <xf numFmtId="0" fontId="10" fillId="0" borderId="28" xfId="3" applyFont="1" applyFill="1" applyBorder="1" applyAlignment="1">
      <alignment horizontal="center" wrapText="1"/>
    </xf>
    <xf numFmtId="0" fontId="10" fillId="0" borderId="28" xfId="3" applyFont="1" applyFill="1" applyBorder="1" applyAlignment="1">
      <alignment horizontal="left" wrapText="1"/>
    </xf>
    <xf numFmtId="165" fontId="12" fillId="0" borderId="28" xfId="0" applyNumberFormat="1" applyFont="1" applyBorder="1"/>
    <xf numFmtId="0" fontId="12" fillId="0" borderId="28" xfId="0" applyFont="1" applyBorder="1"/>
    <xf numFmtId="0" fontId="8" fillId="0" borderId="28" xfId="3" applyFont="1" applyFill="1" applyBorder="1" applyAlignment="1">
      <alignment horizontal="left" wrapText="1"/>
    </xf>
    <xf numFmtId="165" fontId="3" fillId="0" borderId="28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28" xfId="3" applyFont="1" applyBorder="1" applyAlignment="1">
      <alignment horizontal="left" wrapText="1"/>
    </xf>
    <xf numFmtId="4" fontId="10" fillId="0" borderId="28" xfId="3" applyNumberFormat="1" applyFont="1" applyBorder="1" applyAlignment="1">
      <alignment horizontal="center" wrapText="1"/>
    </xf>
    <xf numFmtId="0" fontId="10" fillId="0" borderId="28" xfId="3" applyFont="1" applyBorder="1" applyAlignment="1">
      <alignment horizontal="center" wrapText="1"/>
    </xf>
    <xf numFmtId="2" fontId="10" fillId="0" borderId="28" xfId="3" applyNumberFormat="1" applyFont="1" applyFill="1" applyBorder="1" applyAlignment="1">
      <alignment horizontal="center" wrapText="1"/>
    </xf>
    <xf numFmtId="0" fontId="10" fillId="0" borderId="28" xfId="3" applyFont="1" applyFill="1" applyBorder="1" applyAlignment="1">
      <alignment vertical="center" wrapText="1"/>
    </xf>
    <xf numFmtId="2" fontId="10" fillId="0" borderId="28" xfId="3" applyNumberFormat="1" applyFont="1" applyFill="1" applyBorder="1" applyAlignment="1">
      <alignment horizontal="center" vertical="center" wrapText="1"/>
    </xf>
    <xf numFmtId="4" fontId="8" fillId="0" borderId="28" xfId="3" applyNumberFormat="1" applyFont="1" applyBorder="1" applyAlignment="1">
      <alignment horizontal="center" wrapText="1"/>
    </xf>
    <xf numFmtId="0" fontId="8" fillId="0" borderId="28" xfId="3" applyFont="1" applyBorder="1" applyAlignment="1">
      <alignment horizontal="center" wrapText="1"/>
    </xf>
    <xf numFmtId="0" fontId="8" fillId="0" borderId="29" xfId="3" applyFont="1" applyFill="1" applyBorder="1" applyAlignment="1">
      <alignment horizontal="center" wrapText="1"/>
    </xf>
    <xf numFmtId="0" fontId="8" fillId="5" borderId="29" xfId="3" applyFont="1" applyFill="1" applyBorder="1" applyAlignment="1">
      <alignment horizontal="left" wrapText="1"/>
    </xf>
    <xf numFmtId="4" fontId="10" fillId="0" borderId="29" xfId="3" applyNumberFormat="1" applyFont="1" applyFill="1" applyBorder="1" applyAlignment="1">
      <alignment horizontal="center" wrapText="1"/>
    </xf>
    <xf numFmtId="0" fontId="10" fillId="0" borderId="29" xfId="3" applyFont="1" applyFill="1" applyBorder="1" applyAlignment="1">
      <alignment horizontal="center" wrapText="1"/>
    </xf>
    <xf numFmtId="0" fontId="8" fillId="5" borderId="28" xfId="0" applyFont="1" applyFill="1" applyBorder="1"/>
    <xf numFmtId="4" fontId="10" fillId="0" borderId="28" xfId="0" applyNumberFormat="1" applyFont="1" applyFill="1" applyBorder="1" applyAlignment="1">
      <alignment horizontal="center"/>
    </xf>
    <xf numFmtId="0" fontId="10" fillId="0" borderId="28" xfId="0" applyFont="1" applyFill="1" applyBorder="1" applyAlignment="1">
      <alignment horizontal="left" vertical="center" wrapText="1"/>
    </xf>
    <xf numFmtId="0" fontId="0" fillId="0" borderId="29" xfId="0" applyBorder="1"/>
    <xf numFmtId="165" fontId="14" fillId="5" borderId="0" xfId="0" applyNumberFormat="1" applyFont="1" applyFill="1" applyAlignment="1">
      <alignment horizontal="center"/>
    </xf>
    <xf numFmtId="4" fontId="14" fillId="5" borderId="0" xfId="0" applyNumberFormat="1" applyFont="1" applyFill="1" applyAlignment="1">
      <alignment vertical="center"/>
    </xf>
    <xf numFmtId="4" fontId="15" fillId="5" borderId="0" xfId="1" applyNumberFormat="1" applyFont="1" applyFill="1" applyBorder="1" applyAlignment="1"/>
    <xf numFmtId="165" fontId="15" fillId="5" borderId="0" xfId="0" applyNumberFormat="1" applyFont="1" applyFill="1"/>
    <xf numFmtId="4" fontId="15" fillId="5" borderId="0" xfId="1" applyNumberFormat="1" applyFont="1" applyFill="1" applyBorder="1" applyAlignment="1">
      <alignment horizontal="center"/>
    </xf>
    <xf numFmtId="165" fontId="16" fillId="5" borderId="0" xfId="0" applyNumberFormat="1" applyFont="1" applyFill="1" applyAlignment="1">
      <alignment horizontal="center"/>
    </xf>
    <xf numFmtId="164" fontId="16" fillId="5" borderId="0" xfId="1" applyFont="1" applyFill="1" applyBorder="1" applyAlignment="1">
      <alignment vertical="center"/>
    </xf>
    <xf numFmtId="4" fontId="16" fillId="5" borderId="0" xfId="4" applyNumberFormat="1" applyFont="1" applyFill="1" applyBorder="1" applyAlignment="1"/>
    <xf numFmtId="165" fontId="16" fillId="5" borderId="0" xfId="0" applyNumberFormat="1" applyFont="1" applyFill="1"/>
    <xf numFmtId="4" fontId="16" fillId="5" borderId="0" xfId="1" applyNumberFormat="1" applyFont="1" applyFill="1" applyBorder="1" applyAlignment="1">
      <alignment horizontal="center"/>
    </xf>
    <xf numFmtId="165" fontId="16" fillId="5" borderId="0" xfId="1" applyNumberFormat="1" applyFont="1" applyFill="1" applyBorder="1" applyAlignment="1">
      <alignment horizontal="center"/>
    </xf>
    <xf numFmtId="0" fontId="17" fillId="0" borderId="0" xfId="0" applyFont="1"/>
    <xf numFmtId="4" fontId="16" fillId="5" borderId="0" xfId="0" applyNumberFormat="1" applyFont="1" applyFill="1"/>
    <xf numFmtId="4" fontId="2" fillId="2" borderId="18" xfId="2" applyNumberFormat="1" applyFont="1" applyFill="1" applyBorder="1" applyAlignment="1">
      <alignment horizontal="center" wrapText="1"/>
    </xf>
    <xf numFmtId="4" fontId="2" fillId="2" borderId="19" xfId="2" applyNumberFormat="1" applyFont="1" applyFill="1" applyBorder="1" applyAlignment="1">
      <alignment horizontal="center" wrapText="1"/>
    </xf>
    <xf numFmtId="4" fontId="2" fillId="2" borderId="9" xfId="2" applyNumberFormat="1" applyFont="1" applyFill="1" applyBorder="1" applyAlignment="1">
      <alignment horizontal="center" wrapText="1"/>
    </xf>
    <xf numFmtId="4" fontId="2" fillId="2" borderId="11" xfId="2" applyNumberFormat="1" applyFont="1" applyFill="1" applyBorder="1" applyAlignment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2" applyFont="1" applyBorder="1" applyAlignment="1">
      <alignment horizontal="center" wrapText="1"/>
    </xf>
    <xf numFmtId="0" fontId="2" fillId="0" borderId="14" xfId="2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5" xfId="2" applyFont="1" applyBorder="1" applyAlignment="1">
      <alignment horizontal="center" wrapText="1"/>
    </xf>
    <xf numFmtId="0" fontId="2" fillId="0" borderId="16" xfId="2" applyFont="1" applyBorder="1" applyAlignment="1">
      <alignment horizontal="center" wrapText="1"/>
    </xf>
    <xf numFmtId="166" fontId="2" fillId="0" borderId="18" xfId="0" applyNumberFormat="1" applyFont="1" applyBorder="1" applyAlignment="1">
      <alignment horizontal="center" wrapText="1"/>
    </xf>
    <xf numFmtId="166" fontId="2" fillId="0" borderId="19" xfId="0" applyNumberFormat="1" applyFont="1" applyBorder="1" applyAlignment="1">
      <alignment horizontal="center" wrapText="1"/>
    </xf>
    <xf numFmtId="166" fontId="2" fillId="0" borderId="2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3" fillId="0" borderId="0" xfId="1" applyNumberFormat="1" applyFont="1" applyFill="1" applyAlignment="1">
      <alignment horizontal="center"/>
    </xf>
    <xf numFmtId="165" fontId="2" fillId="0" borderId="0" xfId="0" applyNumberFormat="1" applyFont="1" applyFill="1" applyAlignment="1">
      <alignment horizontal="center"/>
    </xf>
  </cellXfs>
  <cellStyles count="5">
    <cellStyle name="Millares" xfId="1" builtinId="3"/>
    <cellStyle name="Normal" xfId="0" builtinId="0"/>
    <cellStyle name="Normal_Capellan Lebron" xfId="3"/>
    <cellStyle name="Normal_parque de la union1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765873</xdr:colOff>
      <xdr:row>6</xdr:row>
      <xdr:rowOff>9525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89773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2"/>
  <sheetViews>
    <sheetView tabSelected="1" zoomScale="120" zoomScaleNormal="120" workbookViewId="0">
      <selection activeCell="F60" sqref="F60"/>
    </sheetView>
  </sheetViews>
  <sheetFormatPr baseColWidth="10" defaultRowHeight="15" x14ac:dyDescent="0.25"/>
  <cols>
    <col min="1" max="1" width="10.85546875" customWidth="1"/>
    <col min="2" max="2" width="30.5703125" customWidth="1"/>
    <col min="3" max="3" width="12.7109375" customWidth="1"/>
    <col min="4" max="4" width="11.42578125" customWidth="1"/>
    <col min="5" max="5" width="11.85546875" customWidth="1"/>
    <col min="6" max="6" width="15.140625" customWidth="1"/>
    <col min="7" max="7" width="18.42578125" customWidth="1"/>
  </cols>
  <sheetData>
    <row r="1" spans="1:7" x14ac:dyDescent="0.25">
      <c r="F1" s="1"/>
    </row>
    <row r="2" spans="1:7" x14ac:dyDescent="0.25">
      <c r="A2" s="2"/>
      <c r="B2" s="117" t="s">
        <v>0</v>
      </c>
      <c r="C2" s="117"/>
      <c r="D2" s="117"/>
      <c r="E2" s="117"/>
      <c r="F2" s="117"/>
      <c r="G2" s="117"/>
    </row>
    <row r="3" spans="1:7" x14ac:dyDescent="0.25">
      <c r="A3" s="117" t="s">
        <v>1</v>
      </c>
      <c r="B3" s="117"/>
      <c r="C3" s="117"/>
      <c r="D3" s="117"/>
      <c r="E3" s="117"/>
      <c r="F3" s="117"/>
      <c r="G3" s="117"/>
    </row>
    <row r="4" spans="1:7" x14ac:dyDescent="0.25">
      <c r="A4" s="2"/>
      <c r="B4" s="117"/>
      <c r="C4" s="117"/>
      <c r="D4" s="117"/>
      <c r="E4" s="117"/>
      <c r="F4" s="117"/>
      <c r="G4" s="3"/>
    </row>
    <row r="5" spans="1:7" x14ac:dyDescent="0.25">
      <c r="A5" s="118" t="s">
        <v>2</v>
      </c>
      <c r="B5" s="118"/>
      <c r="C5" s="118"/>
      <c r="D5" s="118"/>
      <c r="E5" s="118"/>
      <c r="F5" s="118"/>
      <c r="G5" s="118"/>
    </row>
    <row r="6" spans="1:7" x14ac:dyDescent="0.25">
      <c r="A6" s="118" t="s">
        <v>3</v>
      </c>
      <c r="B6" s="118"/>
      <c r="C6" s="118"/>
      <c r="D6" s="118"/>
      <c r="E6" s="118"/>
      <c r="F6" s="118"/>
      <c r="G6" s="118"/>
    </row>
    <row r="7" spans="1:7" ht="15.75" thickBot="1" x14ac:dyDescent="0.3">
      <c r="A7" s="4"/>
      <c r="B7" s="5"/>
      <c r="C7" s="6"/>
      <c r="D7" s="7"/>
      <c r="E7" s="6"/>
      <c r="F7" s="8"/>
      <c r="G7" s="9"/>
    </row>
    <row r="8" spans="1:7" ht="65.25" customHeight="1" thickTop="1" thickBot="1" x14ac:dyDescent="0.3">
      <c r="A8" s="10" t="s">
        <v>4</v>
      </c>
      <c r="B8" s="112" t="s">
        <v>27</v>
      </c>
      <c r="C8" s="113"/>
      <c r="D8" s="114"/>
      <c r="E8" s="11" t="s">
        <v>5</v>
      </c>
      <c r="F8" s="115" t="s">
        <v>6</v>
      </c>
      <c r="G8" s="116"/>
    </row>
    <row r="9" spans="1:7" ht="30" thickBot="1" x14ac:dyDescent="0.3">
      <c r="A9" s="12" t="s">
        <v>7</v>
      </c>
      <c r="B9" s="99" t="s">
        <v>8</v>
      </c>
      <c r="C9" s="100"/>
      <c r="D9" s="101"/>
      <c r="E9" s="13" t="s">
        <v>9</v>
      </c>
      <c r="F9" s="102" t="s">
        <v>10</v>
      </c>
      <c r="G9" s="103"/>
    </row>
    <row r="10" spans="1:7" ht="48.75" customHeight="1" thickBot="1" x14ac:dyDescent="0.3">
      <c r="A10" s="12" t="s">
        <v>11</v>
      </c>
      <c r="B10" s="104" t="s">
        <v>12</v>
      </c>
      <c r="C10" s="105"/>
      <c r="D10" s="106"/>
      <c r="E10" s="13" t="s">
        <v>13</v>
      </c>
      <c r="F10" s="107" t="s">
        <v>14</v>
      </c>
      <c r="G10" s="108"/>
    </row>
    <row r="11" spans="1:7" ht="36.75" customHeight="1" thickBot="1" x14ac:dyDescent="0.3">
      <c r="A11" s="14" t="s">
        <v>15</v>
      </c>
      <c r="B11" s="109">
        <v>45919</v>
      </c>
      <c r="C11" s="110"/>
      <c r="D11" s="111"/>
      <c r="E11" s="15" t="s">
        <v>16</v>
      </c>
      <c r="F11" s="16">
        <v>0</v>
      </c>
      <c r="G11" s="17" t="s">
        <v>17</v>
      </c>
    </row>
    <row r="12" spans="1:7" ht="15.75" thickBot="1" x14ac:dyDescent="0.3">
      <c r="A12" s="18" t="s">
        <v>18</v>
      </c>
      <c r="B12" s="19"/>
      <c r="C12" s="20" t="s">
        <v>19</v>
      </c>
      <c r="D12" s="20" t="s">
        <v>20</v>
      </c>
      <c r="E12" s="20" t="s">
        <v>21</v>
      </c>
      <c r="F12" s="21" t="s">
        <v>20</v>
      </c>
      <c r="G12" s="22" t="s">
        <v>17</v>
      </c>
    </row>
    <row r="13" spans="1:7" ht="15.75" thickBot="1" x14ac:dyDescent="0.3">
      <c r="A13" s="18" t="s">
        <v>22</v>
      </c>
      <c r="B13" s="19"/>
      <c r="C13" s="97" t="s">
        <v>23</v>
      </c>
      <c r="D13" s="98"/>
      <c r="E13" s="97" t="s">
        <v>24</v>
      </c>
      <c r="F13" s="98"/>
      <c r="G13" s="22"/>
    </row>
    <row r="14" spans="1:7" ht="15.75" thickBot="1" x14ac:dyDescent="0.3">
      <c r="A14" s="23"/>
      <c r="B14" s="24"/>
      <c r="C14" s="95" t="s">
        <v>25</v>
      </c>
      <c r="D14" s="96"/>
      <c r="E14" s="97" t="s">
        <v>26</v>
      </c>
      <c r="F14" s="98"/>
      <c r="G14" s="25"/>
    </row>
    <row r="16" spans="1:7" x14ac:dyDescent="0.25">
      <c r="A16" s="26" t="s">
        <v>28</v>
      </c>
      <c r="B16" s="27" t="s">
        <v>29</v>
      </c>
      <c r="C16" s="28" t="s">
        <v>30</v>
      </c>
      <c r="D16" s="29" t="s">
        <v>31</v>
      </c>
    </row>
    <row r="17" spans="1:4" x14ac:dyDescent="0.25">
      <c r="A17" s="30"/>
      <c r="B17" s="30"/>
      <c r="C17" s="30"/>
      <c r="D17" s="30"/>
    </row>
    <row r="18" spans="1:4" ht="31.5" x14ac:dyDescent="0.25">
      <c r="A18" s="31" t="s">
        <v>32</v>
      </c>
      <c r="B18" s="31" t="s">
        <v>33</v>
      </c>
      <c r="C18" s="32"/>
      <c r="D18" s="32"/>
    </row>
    <row r="19" spans="1:4" ht="60.75" x14ac:dyDescent="0.25">
      <c r="A19" s="33">
        <v>1.01</v>
      </c>
      <c r="B19" s="34" t="s">
        <v>34</v>
      </c>
      <c r="C19" s="35">
        <v>2</v>
      </c>
      <c r="D19" s="36" t="s">
        <v>35</v>
      </c>
    </row>
    <row r="20" spans="1:4" x14ac:dyDescent="0.25">
      <c r="A20" s="30"/>
      <c r="B20" s="30"/>
      <c r="C20" s="30"/>
      <c r="D20" s="30"/>
    </row>
    <row r="21" spans="1:4" ht="15.75" x14ac:dyDescent="0.25">
      <c r="A21" s="37" t="s">
        <v>36</v>
      </c>
      <c r="B21" s="37" t="s">
        <v>37</v>
      </c>
      <c r="C21" s="38"/>
      <c r="D21" s="39"/>
    </row>
    <row r="22" spans="1:4" ht="105.75" x14ac:dyDescent="0.25">
      <c r="A22" s="40">
        <v>2.0099999999999998</v>
      </c>
      <c r="B22" s="41" t="s">
        <v>38</v>
      </c>
      <c r="C22" s="32">
        <f>(160*3*1.5)</f>
        <v>720</v>
      </c>
      <c r="D22" s="40" t="s">
        <v>39</v>
      </c>
    </row>
    <row r="23" spans="1:4" ht="60" x14ac:dyDescent="0.25">
      <c r="A23" s="40">
        <f>A22+0.01</f>
        <v>2.0199999999999996</v>
      </c>
      <c r="B23" s="42" t="s">
        <v>40</v>
      </c>
      <c r="C23" s="32">
        <f>(100*0.45*0.1)*2</f>
        <v>9</v>
      </c>
      <c r="D23" s="40" t="s">
        <v>39</v>
      </c>
    </row>
    <row r="24" spans="1:4" ht="45" x14ac:dyDescent="0.25">
      <c r="A24" s="40">
        <f t="shared" ref="A24" si="0">A23+0.01</f>
        <v>2.0299999999999994</v>
      </c>
      <c r="B24" s="42" t="s">
        <v>41</v>
      </c>
      <c r="C24" s="32">
        <f>(100*1*0.1)*2</f>
        <v>20</v>
      </c>
      <c r="D24" s="40" t="s">
        <v>39</v>
      </c>
    </row>
    <row r="25" spans="1:4" ht="15.75" x14ac:dyDescent="0.25">
      <c r="A25" s="43"/>
      <c r="B25" s="44"/>
      <c r="C25" s="32"/>
      <c r="D25" s="40"/>
    </row>
    <row r="26" spans="1:4" ht="15.75" x14ac:dyDescent="0.25">
      <c r="A26" s="37" t="s">
        <v>42</v>
      </c>
      <c r="B26" s="37" t="s">
        <v>43</v>
      </c>
      <c r="C26" s="45"/>
      <c r="D26" s="40"/>
    </row>
    <row r="27" spans="1:4" ht="45.75" x14ac:dyDescent="0.25">
      <c r="A27" s="46">
        <v>3.01</v>
      </c>
      <c r="B27" s="34" t="s">
        <v>44</v>
      </c>
      <c r="C27" s="45">
        <f>(28*8*0.6)</f>
        <v>134.4</v>
      </c>
      <c r="D27" s="40" t="s">
        <v>39</v>
      </c>
    </row>
    <row r="28" spans="1:4" ht="15.75" x14ac:dyDescent="0.25">
      <c r="A28" s="46"/>
      <c r="B28" s="47"/>
      <c r="C28" s="48"/>
      <c r="D28" s="48"/>
    </row>
    <row r="29" spans="1:4" ht="63" x14ac:dyDescent="0.25">
      <c r="A29" s="37" t="s">
        <v>45</v>
      </c>
      <c r="B29" s="37" t="s">
        <v>46</v>
      </c>
      <c r="C29" s="49"/>
      <c r="D29" s="49"/>
    </row>
    <row r="30" spans="1:4" ht="120" x14ac:dyDescent="0.25">
      <c r="A30" s="50">
        <v>4.01</v>
      </c>
      <c r="B30" s="51" t="s">
        <v>47</v>
      </c>
      <c r="C30" s="52">
        <f>(100*3*1.5)+(50*0.45*0.1)*2 +(50*1*0.1)*2+(28*8*0.6)</f>
        <v>598.9</v>
      </c>
      <c r="D30" s="50" t="s">
        <v>39</v>
      </c>
    </row>
    <row r="31" spans="1:4" ht="15.75" x14ac:dyDescent="0.25">
      <c r="A31" s="53"/>
      <c r="B31" s="51"/>
      <c r="C31" s="50"/>
      <c r="D31" s="50"/>
    </row>
    <row r="32" spans="1:4" ht="31.5" x14ac:dyDescent="0.25">
      <c r="A32" s="37" t="s">
        <v>48</v>
      </c>
      <c r="B32" s="37" t="s">
        <v>49</v>
      </c>
      <c r="C32" s="54"/>
      <c r="D32" s="55"/>
    </row>
    <row r="33" spans="1:4" ht="105.75" x14ac:dyDescent="0.25">
      <c r="A33" s="46">
        <v>5.01</v>
      </c>
      <c r="B33" s="56" t="s">
        <v>50</v>
      </c>
      <c r="C33" s="57">
        <f>(220*3*1.5)</f>
        <v>990</v>
      </c>
      <c r="D33" s="58" t="s">
        <v>39</v>
      </c>
    </row>
    <row r="34" spans="1:4" ht="105.75" x14ac:dyDescent="0.25">
      <c r="A34" s="45">
        <f>A33+0.01</f>
        <v>5.0199999999999996</v>
      </c>
      <c r="B34" s="59" t="s">
        <v>51</v>
      </c>
      <c r="C34" s="52">
        <f>(58.5*1*8)</f>
        <v>468</v>
      </c>
      <c r="D34" s="40" t="s">
        <v>39</v>
      </c>
    </row>
    <row r="35" spans="1:4" ht="15.75" x14ac:dyDescent="0.25">
      <c r="A35" s="43"/>
      <c r="B35" s="40"/>
      <c r="C35" s="32"/>
      <c r="D35" s="40"/>
    </row>
    <row r="36" spans="1:4" ht="31.5" x14ac:dyDescent="0.25">
      <c r="A36" s="37" t="s">
        <v>52</v>
      </c>
      <c r="B36" s="37" t="s">
        <v>53</v>
      </c>
      <c r="C36" s="60"/>
      <c r="D36" s="61"/>
    </row>
    <row r="37" spans="1:4" ht="132.75" customHeight="1" x14ac:dyDescent="0.25">
      <c r="A37" s="40">
        <v>6.01</v>
      </c>
      <c r="B37" s="62" t="s">
        <v>54</v>
      </c>
      <c r="C37" s="32">
        <f>(4*2*0.2)*2</f>
        <v>3.2</v>
      </c>
      <c r="D37" s="40" t="s">
        <v>39</v>
      </c>
    </row>
    <row r="38" spans="1:4" ht="121.5" x14ac:dyDescent="0.25">
      <c r="A38" s="40">
        <f>A37+0.01</f>
        <v>6.02</v>
      </c>
      <c r="B38" s="62" t="s">
        <v>55</v>
      </c>
      <c r="C38" s="32">
        <f>(2*2*0.4)*4</f>
        <v>6.4</v>
      </c>
      <c r="D38" s="40" t="s">
        <v>39</v>
      </c>
    </row>
    <row r="39" spans="1:4" ht="121.5" x14ac:dyDescent="0.25">
      <c r="A39" s="40">
        <f>A38+0.01</f>
        <v>6.0299999999999994</v>
      </c>
      <c r="B39" s="62" t="s">
        <v>56</v>
      </c>
      <c r="C39" s="32">
        <f>2.56*2</f>
        <v>5.12</v>
      </c>
      <c r="D39" s="40" t="s">
        <v>39</v>
      </c>
    </row>
    <row r="40" spans="1:4" ht="15.75" x14ac:dyDescent="0.25">
      <c r="A40" s="43"/>
      <c r="B40" s="62"/>
      <c r="C40" s="32"/>
      <c r="D40" s="40"/>
    </row>
    <row r="41" spans="1:4" ht="47.25" x14ac:dyDescent="0.25">
      <c r="A41" s="37" t="s">
        <v>57</v>
      </c>
      <c r="B41" s="37" t="s">
        <v>58</v>
      </c>
      <c r="C41" s="63"/>
      <c r="D41" s="64"/>
    </row>
    <row r="42" spans="1:4" ht="120.75" x14ac:dyDescent="0.25">
      <c r="A42" s="65">
        <v>7.01</v>
      </c>
      <c r="B42" s="66" t="s">
        <v>81</v>
      </c>
      <c r="C42" s="67">
        <v>20</v>
      </c>
      <c r="D42" s="68" t="s">
        <v>59</v>
      </c>
    </row>
    <row r="43" spans="1:4" ht="15.75" x14ac:dyDescent="0.25">
      <c r="A43" s="65"/>
      <c r="B43" s="64"/>
      <c r="C43" s="63"/>
      <c r="D43" s="64"/>
    </row>
    <row r="44" spans="1:4" ht="31.5" x14ac:dyDescent="0.25">
      <c r="A44" s="37" t="s">
        <v>60</v>
      </c>
      <c r="B44" s="37" t="s">
        <v>61</v>
      </c>
      <c r="C44" s="52"/>
      <c r="D44" s="58"/>
    </row>
    <row r="45" spans="1:4" ht="120" x14ac:dyDescent="0.25">
      <c r="A45" s="69">
        <v>8.01</v>
      </c>
      <c r="B45" s="70" t="s">
        <v>62</v>
      </c>
      <c r="C45" s="52">
        <f>(200*1.5)*2</f>
        <v>600</v>
      </c>
      <c r="D45" s="58" t="s">
        <v>63</v>
      </c>
    </row>
    <row r="46" spans="1:4" ht="90" x14ac:dyDescent="0.25">
      <c r="A46" s="33">
        <f>A45+0.01</f>
        <v>8.02</v>
      </c>
      <c r="B46" s="70" t="s">
        <v>64</v>
      </c>
      <c r="C46" s="52">
        <f>(200*1)</f>
        <v>200</v>
      </c>
      <c r="D46" s="40" t="s">
        <v>63</v>
      </c>
    </row>
    <row r="47" spans="1:4" ht="75" x14ac:dyDescent="0.25">
      <c r="A47" s="33">
        <f t="shared" ref="A47:A48" si="1">A46+0.01</f>
        <v>8.0299999999999994</v>
      </c>
      <c r="B47" s="70" t="s">
        <v>65</v>
      </c>
      <c r="C47" s="52">
        <f>(200*1.5)</f>
        <v>300</v>
      </c>
      <c r="D47" s="58" t="s">
        <v>63</v>
      </c>
    </row>
    <row r="48" spans="1:4" ht="75" x14ac:dyDescent="0.25">
      <c r="A48" s="33">
        <f t="shared" si="1"/>
        <v>8.0399999999999991</v>
      </c>
      <c r="B48" s="70" t="s">
        <v>66</v>
      </c>
      <c r="C48" s="52">
        <v>200</v>
      </c>
      <c r="D48" s="58" t="s">
        <v>59</v>
      </c>
    </row>
    <row r="49" spans="1:4" ht="15.75" x14ac:dyDescent="0.25">
      <c r="A49" s="71"/>
      <c r="B49" s="56"/>
      <c r="C49" s="72"/>
      <c r="D49" s="73"/>
    </row>
    <row r="50" spans="1:4" ht="15.75" x14ac:dyDescent="0.25">
      <c r="A50" s="37" t="s">
        <v>67</v>
      </c>
      <c r="B50" s="37" t="s">
        <v>68</v>
      </c>
      <c r="C50" s="72"/>
      <c r="D50" s="73"/>
    </row>
    <row r="51" spans="1:4" ht="30.75" x14ac:dyDescent="0.25">
      <c r="A51" s="69">
        <v>9.01</v>
      </c>
      <c r="B51" s="49" t="s">
        <v>69</v>
      </c>
      <c r="C51" s="72">
        <f>(100)*2</f>
        <v>200</v>
      </c>
      <c r="D51" s="73" t="s">
        <v>59</v>
      </c>
    </row>
    <row r="52" spans="1:4" ht="45.75" x14ac:dyDescent="0.25">
      <c r="A52" s="69">
        <f t="shared" ref="A52" si="2">A51+0.01</f>
        <v>9.02</v>
      </c>
      <c r="B52" s="49" t="s">
        <v>70</v>
      </c>
      <c r="C52" s="72">
        <f>(100*1)*2</f>
        <v>200</v>
      </c>
      <c r="D52" s="73" t="s">
        <v>63</v>
      </c>
    </row>
    <row r="53" spans="1:4" ht="15.75" x14ac:dyDescent="0.25">
      <c r="A53" s="71"/>
      <c r="B53" s="56"/>
      <c r="C53" s="72"/>
      <c r="D53" s="73"/>
    </row>
    <row r="54" spans="1:4" ht="15.75" x14ac:dyDescent="0.25">
      <c r="A54" s="37" t="s">
        <v>71</v>
      </c>
      <c r="B54" s="37" t="s">
        <v>72</v>
      </c>
      <c r="C54" s="52"/>
      <c r="D54" s="58"/>
    </row>
    <row r="55" spans="1:4" ht="75.75" x14ac:dyDescent="0.25">
      <c r="A55" s="40">
        <v>10.01</v>
      </c>
      <c r="B55" s="49" t="s">
        <v>73</v>
      </c>
      <c r="C55" s="52">
        <v>2</v>
      </c>
      <c r="D55" s="58" t="s">
        <v>35</v>
      </c>
    </row>
    <row r="56" spans="1:4" ht="75.75" x14ac:dyDescent="0.25">
      <c r="A56" s="74">
        <f>A55+0.01</f>
        <v>10.02</v>
      </c>
      <c r="B56" s="75" t="s">
        <v>74</v>
      </c>
      <c r="C56" s="76">
        <f>(3*1.25)*2</f>
        <v>7.5</v>
      </c>
      <c r="D56" s="77" t="s">
        <v>63</v>
      </c>
    </row>
    <row r="57" spans="1:4" ht="15.75" x14ac:dyDescent="0.25">
      <c r="A57" s="78"/>
      <c r="B57" s="78"/>
      <c r="C57" s="78"/>
      <c r="D57" s="78"/>
    </row>
    <row r="58" spans="1:4" ht="15.75" x14ac:dyDescent="0.25">
      <c r="A58" s="31" t="s">
        <v>75</v>
      </c>
      <c r="B58" s="31" t="s">
        <v>76</v>
      </c>
      <c r="C58" s="78"/>
      <c r="D58" s="78"/>
    </row>
    <row r="59" spans="1:4" ht="60" x14ac:dyDescent="0.25">
      <c r="A59" s="79">
        <v>11.01</v>
      </c>
      <c r="B59" s="80" t="s">
        <v>77</v>
      </c>
      <c r="C59" s="79">
        <f>(108*8)</f>
        <v>864</v>
      </c>
      <c r="D59" s="45" t="s">
        <v>63</v>
      </c>
    </row>
    <row r="60" spans="1:4" ht="15.75" x14ac:dyDescent="0.25">
      <c r="A60" s="79"/>
      <c r="B60" s="80"/>
      <c r="C60" s="79"/>
      <c r="D60" s="45"/>
    </row>
    <row r="61" spans="1:4" ht="16.5" x14ac:dyDescent="0.25">
      <c r="A61" s="31" t="s">
        <v>78</v>
      </c>
      <c r="B61" s="31" t="s">
        <v>79</v>
      </c>
      <c r="C61" s="54"/>
      <c r="D61" s="55"/>
    </row>
    <row r="62" spans="1:4" ht="15.75" x14ac:dyDescent="0.25">
      <c r="A62" s="65">
        <v>12.01</v>
      </c>
      <c r="B62" s="66" t="s">
        <v>80</v>
      </c>
      <c r="C62" s="67">
        <v>1</v>
      </c>
      <c r="D62" s="68" t="s">
        <v>35</v>
      </c>
    </row>
    <row r="63" spans="1:4" x14ac:dyDescent="0.25">
      <c r="A63" s="30"/>
      <c r="B63" s="30"/>
      <c r="C63" s="30"/>
      <c r="D63" s="30"/>
    </row>
    <row r="64" spans="1:4" x14ac:dyDescent="0.25">
      <c r="A64" s="81"/>
      <c r="B64" s="81"/>
      <c r="C64" s="81"/>
      <c r="D64" s="81"/>
    </row>
    <row r="65" spans="1:5" ht="16.5" x14ac:dyDescent="0.3">
      <c r="A65" s="82" t="s">
        <v>82</v>
      </c>
      <c r="B65" s="83" t="s">
        <v>83</v>
      </c>
      <c r="C65" s="84"/>
      <c r="D65" s="85"/>
      <c r="E65" s="86"/>
    </row>
    <row r="66" spans="1:5" ht="16.5" x14ac:dyDescent="0.3">
      <c r="A66" s="87">
        <v>1</v>
      </c>
      <c r="B66" s="88" t="s">
        <v>84</v>
      </c>
      <c r="C66" s="89">
        <v>0.1</v>
      </c>
      <c r="D66" s="90">
        <v>10</v>
      </c>
      <c r="E66" s="91" t="s">
        <v>85</v>
      </c>
    </row>
    <row r="67" spans="1:5" ht="16.5" x14ac:dyDescent="0.3">
      <c r="A67" s="87">
        <f>A66+0.001</f>
        <v>1.0009999999999999</v>
      </c>
      <c r="B67" s="88" t="s">
        <v>86</v>
      </c>
      <c r="C67" s="89">
        <v>0.03</v>
      </c>
      <c r="D67" s="90">
        <v>3</v>
      </c>
      <c r="E67" s="91" t="s">
        <v>85</v>
      </c>
    </row>
    <row r="68" spans="1:5" ht="16.5" x14ac:dyDescent="0.3">
      <c r="A68" s="87">
        <f>A67+0.001</f>
        <v>1.0019999999999998</v>
      </c>
      <c r="B68" s="88" t="s">
        <v>87</v>
      </c>
      <c r="C68" s="89">
        <v>2.5000000000000001E-2</v>
      </c>
      <c r="D68" s="90">
        <v>2.5</v>
      </c>
      <c r="E68" s="91" t="s">
        <v>85</v>
      </c>
    </row>
    <row r="69" spans="1:5" ht="16.5" x14ac:dyDescent="0.3">
      <c r="A69" s="87">
        <f>A68+0.001</f>
        <v>1.0029999999999997</v>
      </c>
      <c r="B69" s="88" t="s">
        <v>88</v>
      </c>
      <c r="C69" s="89">
        <v>0.01</v>
      </c>
      <c r="D69" s="90">
        <v>1</v>
      </c>
      <c r="E69" s="91" t="s">
        <v>85</v>
      </c>
    </row>
    <row r="70" spans="1:5" ht="16.5" x14ac:dyDescent="0.3">
      <c r="A70" s="87">
        <f>A69+0.001</f>
        <v>1.0039999999999996</v>
      </c>
      <c r="B70" s="88" t="s">
        <v>89</v>
      </c>
      <c r="C70" s="89">
        <v>1E-3</v>
      </c>
      <c r="D70" s="90">
        <v>0.1</v>
      </c>
      <c r="E70" s="91" t="s">
        <v>85</v>
      </c>
    </row>
    <row r="71" spans="1:5" ht="16.5" x14ac:dyDescent="0.3">
      <c r="A71" s="87">
        <v>1.0049999999999999</v>
      </c>
      <c r="B71" s="88" t="s">
        <v>90</v>
      </c>
      <c r="C71" s="89">
        <f>+D71/100</f>
        <v>0.18</v>
      </c>
      <c r="D71" s="90">
        <v>18</v>
      </c>
      <c r="E71" s="92" t="s">
        <v>85</v>
      </c>
    </row>
    <row r="72" spans="1:5" ht="16.5" x14ac:dyDescent="0.3">
      <c r="A72" s="87"/>
      <c r="B72" s="93"/>
      <c r="C72" s="89"/>
      <c r="D72" s="94"/>
      <c r="E72" s="91"/>
    </row>
  </sheetData>
  <mergeCells count="16">
    <mergeCell ref="B8:D8"/>
    <mergeCell ref="F8:G8"/>
    <mergeCell ref="B2:G2"/>
    <mergeCell ref="A3:G3"/>
    <mergeCell ref="B4:F4"/>
    <mergeCell ref="A5:G5"/>
    <mergeCell ref="A6:G6"/>
    <mergeCell ref="C14:D14"/>
    <mergeCell ref="E14:F14"/>
    <mergeCell ref="B9:D9"/>
    <mergeCell ref="F9:G9"/>
    <mergeCell ref="B10:D10"/>
    <mergeCell ref="F10:G10"/>
    <mergeCell ref="B11:D11"/>
    <mergeCell ref="C13:D13"/>
    <mergeCell ref="E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SIN PRECIO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Rojas</dc:creator>
  <cp:lastModifiedBy>Sheila Martinez</cp:lastModifiedBy>
  <dcterms:created xsi:type="dcterms:W3CDTF">2025-10-03T17:25:02Z</dcterms:created>
  <dcterms:modified xsi:type="dcterms:W3CDTF">2025-10-06T14:33:10Z</dcterms:modified>
</cp:coreProperties>
</file>