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A91" i="1"/>
  <c r="A92" i="1" s="1"/>
  <c r="A93" i="1" s="1"/>
  <c r="A94" i="1" s="1"/>
  <c r="A95" i="1" s="1"/>
  <c r="A83" i="1"/>
  <c r="A79" i="1"/>
  <c r="A71" i="1"/>
  <c r="A72" i="1" s="1"/>
  <c r="A73" i="1" s="1"/>
  <c r="A74" i="1" s="1"/>
  <c r="A75" i="1" s="1"/>
  <c r="A63" i="1"/>
  <c r="A64" i="1" s="1"/>
  <c r="A65" i="1" s="1"/>
  <c r="A66" i="1" s="1"/>
  <c r="C59" i="1"/>
  <c r="C53" i="1"/>
  <c r="C49" i="1"/>
  <c r="C47" i="1"/>
  <c r="C45" i="1"/>
  <c r="C44" i="1"/>
  <c r="C43" i="1"/>
  <c r="C42" i="1"/>
  <c r="A42" i="1"/>
  <c r="A43" i="1" s="1"/>
  <c r="A44" i="1" s="1"/>
  <c r="A45" i="1" s="1"/>
  <c r="A46" i="1" s="1"/>
  <c r="A47" i="1" s="1"/>
  <c r="A48" i="1" s="1"/>
  <c r="A49" i="1" s="1"/>
  <c r="A50" i="1" s="1"/>
  <c r="C41" i="1"/>
  <c r="C38" i="1"/>
  <c r="C35" i="1"/>
  <c r="C34" i="1"/>
  <c r="C33" i="1"/>
  <c r="C32" i="1"/>
  <c r="C31" i="1"/>
  <c r="A31" i="1"/>
  <c r="A32" i="1" s="1"/>
  <c r="A33" i="1" s="1"/>
  <c r="A34" i="1" s="1"/>
  <c r="A35" i="1" s="1"/>
  <c r="C30" i="1"/>
  <c r="C27" i="1"/>
  <c r="C24" i="1"/>
  <c r="A24" i="1"/>
  <c r="C23" i="1"/>
</calcChain>
</file>

<file path=xl/sharedStrings.xml><?xml version="1.0" encoding="utf-8"?>
<sst xmlns="http://schemas.openxmlformats.org/spreadsheetml/2006/main" count="154" uniqueCount="112">
  <si>
    <t>Ayuntamiento Municipal de los Alcarrizos  (AMA)</t>
  </si>
  <si>
    <t>Productivo, Participativo y Solidario</t>
  </si>
  <si>
    <t xml:space="preserve">Dirección de Obras Publicas Municipal (DOPM) y Planeamiento Urbano </t>
  </si>
  <si>
    <t>Departamento de Análisis, Costos y Presupuestos</t>
  </si>
  <si>
    <t>Proyecto:</t>
  </si>
  <si>
    <t>CODIGO:</t>
  </si>
  <si>
    <t>Región:</t>
  </si>
  <si>
    <t>Sur II</t>
  </si>
  <si>
    <t>DISEÑADO POR:</t>
  </si>
  <si>
    <t xml:space="preserve"> D.P.U.I.M</t>
  </si>
  <si>
    <t>Área Esq.:</t>
  </si>
  <si>
    <t xml:space="preserve">Parroquia San Estanislao Obispo y Mártir 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</si>
  <si>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</si>
  <si>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</si>
  <si>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</si>
  <si>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</si>
  <si>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</si>
  <si>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</si>
  <si>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</si>
  <si>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</si>
  <si>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</si>
  <si>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</si>
  <si>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</si>
  <si>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Construcción de centro educativo, Parroquia San Etanislao Obispo y Mártir .En la Región Sur II.</t>
  </si>
  <si>
    <t>N°</t>
  </si>
  <si>
    <t>PARTIDAS</t>
  </si>
  <si>
    <t>CANT.</t>
  </si>
  <si>
    <t>U</t>
  </si>
  <si>
    <t>I</t>
  </si>
  <si>
    <t>PRELIMINARES</t>
  </si>
  <si>
    <t>Valla informativa de obra 9x5 pie (El cuerpo) colocado a una altura  de  7 pie en adelante.</t>
  </si>
  <si>
    <t>UD</t>
  </si>
  <si>
    <t>II</t>
  </si>
  <si>
    <t>MOVIMIENTO DE TIERRA</t>
  </si>
  <si>
    <t>Excavación a mano de material no clasificado para zapata de muro de block de 6 BNP  para Centro Educativo (47.98*0.45*0.70)</t>
  </si>
  <si>
    <t>M3</t>
  </si>
  <si>
    <t>Excavación para zapata de columnas para el Centro educativo (0.45*0.45*0.80)*15</t>
  </si>
  <si>
    <t>III</t>
  </si>
  <si>
    <t>RELLENO SUMINISTRO Y COMPACTACION</t>
  </si>
  <si>
    <t>Regado, Nivelado y Compactado Relleno de material con Granzote para la nivelación de área de construcción del  Centro educativo (22.80*5.9*0.15)*3</t>
  </si>
  <si>
    <t>IV</t>
  </si>
  <si>
    <t xml:space="preserve">HORMIGON ARMADO </t>
  </si>
  <si>
    <t>Zapata  de Columna , 6 Ø 1/2" @ 0.150 mts, F´c = 210 kg/cm², con una sección de 0.40 x 0.40, y un Espesor de 0.10,(1.20*1.20*0.40)*15</t>
  </si>
  <si>
    <t>Columna 30x30 8 Ø 1/2" - 3/8"@0.20m Hormigón Industrial. 210 kg/cm2 (0.30*0.30*3.10)*15</t>
  </si>
  <si>
    <t>Construcción de zapata para muros  de 6" BNP para Centro Educativo con  3 Ø 3/8" @ 0.25m (47.98*0.45*0.25)</t>
  </si>
  <si>
    <t>Vigas de amarre HA 25x40 3 f 3/4" y 3/8" @ 0.20m ,Hormigón Industrial 210 kg/cm2 (0.25*0.40*47.98) para el Centro Educativo</t>
  </si>
  <si>
    <t>Construcción de muro de block de 6" BNP (47.98*0.60)</t>
  </si>
  <si>
    <t>M2</t>
  </si>
  <si>
    <t xml:space="preserve">Construcción de muro de block de 6" SNP 40.98* 2.50= 102.45 m2- 17.40m2(Huecos de Puertas y Ventanas)                     </t>
  </si>
  <si>
    <t>V</t>
  </si>
  <si>
    <t>MISCELANEOS</t>
  </si>
  <si>
    <t>Techo en aluzinc (17.5*6.17)</t>
  </si>
  <si>
    <t>VI</t>
  </si>
  <si>
    <t>TERMINACION</t>
  </si>
  <si>
    <t>Pañete de muros  de block de 6 SNP (102.55*2)</t>
  </si>
  <si>
    <t>Faguache de viga (47.98*0.40)*2</t>
  </si>
  <si>
    <t>Pañete de columna (2.50*0.30)*2)*15</t>
  </si>
  <si>
    <t>Pañete de viga  ((47.98*0.40)*2)</t>
  </si>
  <si>
    <t>Faguache de columna ((2.50*0.30)*15) *2</t>
  </si>
  <si>
    <t>Dinteles</t>
  </si>
  <si>
    <t>ML</t>
  </si>
  <si>
    <t>Cantos de puerta y ventanas de 0.15 m</t>
  </si>
  <si>
    <t xml:space="preserve">Mocheta de puerta y ventanas de 0.15 m </t>
  </si>
  <si>
    <t>Muros en sheetrock dos caras ((6.10*2.5)*2)</t>
  </si>
  <si>
    <t xml:space="preserve">Techo en sheetrock </t>
  </si>
  <si>
    <t xml:space="preserve">M2 </t>
  </si>
  <si>
    <t>Suministro y Colocación de porcelanato</t>
  </si>
  <si>
    <t>VII</t>
  </si>
  <si>
    <t>COLOCACIÓN DE ZOCALOS</t>
  </si>
  <si>
    <t xml:space="preserve">Zócalo porcelanato </t>
  </si>
  <si>
    <t>VIII</t>
  </si>
  <si>
    <t xml:space="preserve"> SUMINISTRO Y COLOCACIÓN DE VENTANAS</t>
  </si>
  <si>
    <t>Suministro y colocación de ventanas Cuadradas  de cristal (1.40*1.10)*5=7.70 m2 = 82.88 pie2</t>
  </si>
  <si>
    <t>P2</t>
  </si>
  <si>
    <t>IX</t>
  </si>
  <si>
    <t xml:space="preserve">SUMINISTRO Y COLOCACION DE PUERTAS </t>
  </si>
  <si>
    <t xml:space="preserve">Suministro y colocación de puertas polimetálicas 1.10 x 2.10m en el área del salón de English </t>
  </si>
  <si>
    <t xml:space="preserve">Suministro y colocación de puertas polimetálicas 1.10 x 2.10m en el área del almacén </t>
  </si>
  <si>
    <t>Suministro y colocación de puertas polimetálicas 1.10 x 2.10m en el área del salón de computo</t>
  </si>
  <si>
    <t>Suministro y colocación de puertas polimetálicas 1.10 x 2.10m en el área del Salón de catequesis</t>
  </si>
  <si>
    <t>Suministro y colocación de puertas de cristal flotantes  dos hojas en el área de entrada al centro educativo</t>
  </si>
  <si>
    <t>X</t>
  </si>
  <si>
    <t>TRABAJOS ELÉCTRICOS</t>
  </si>
  <si>
    <t>Salidas T.C. 120 Voltios</t>
  </si>
  <si>
    <t xml:space="preserve">Salidas Interruptor sencillo </t>
  </si>
  <si>
    <t xml:space="preserve">Salidas Interruptor doble  </t>
  </si>
  <si>
    <t xml:space="preserve">Salidas A/A 220 para aire Voltios  </t>
  </si>
  <si>
    <t>Salidas cenitales para luces empotrada led cuadradas</t>
  </si>
  <si>
    <t>U.D</t>
  </si>
  <si>
    <t xml:space="preserve">Registro octagonales </t>
  </si>
  <si>
    <t>XI</t>
  </si>
  <si>
    <t>COLOCACIÓN Y SUMINISTRO DE LÁMPARAS</t>
  </si>
  <si>
    <t>XII</t>
  </si>
  <si>
    <t>PINTURA</t>
  </si>
  <si>
    <t>Preparación de superficie</t>
  </si>
  <si>
    <t>Pintura en general</t>
  </si>
  <si>
    <t>XIII</t>
  </si>
  <si>
    <t xml:space="preserve">LIMPIEZA </t>
  </si>
  <si>
    <t>Limpieza Final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</si>
  <si>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</si>
  <si>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</si>
  <si>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</si>
  <si>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</si>
  <si>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</si>
  <si>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</si>
  <si>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 LABORALES. Ley 686</t>
  </si>
  <si>
    <t>CODIA 1X1000  Ley 6160 de 1963 para el estado y sus dependencias</t>
  </si>
  <si>
    <r>
      <t xml:space="preserve">ITBIS (Sobre el 10% </t>
    </r>
    <r>
      <rPr>
        <b/>
        <sz val="12"/>
        <color theme="1"/>
        <rFont val="Times New Roman"/>
        <family val="1"/>
      </rPr>
      <t>Normas 07-2007, Articulo 4-Parrafo I)</t>
    </r>
  </si>
  <si>
    <t xml:space="preserve">SUMINISTRO Y COLOCACIÓN PISO DE PORCELANATO </t>
  </si>
  <si>
    <t>Colocación y suministro de luces empotradas en el  centro educativo.</t>
  </si>
  <si>
    <t>Colocación y suministro  de lámpara led moderna afuera del centro educativo.</t>
  </si>
  <si>
    <t>AMA-IM0925-P40-M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</si>
</sst>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[$-F800]dddd\,\ mmmm\ dd\,\ yyyy"/>
    <numFmt numFmtId="168" formatCode="_-* #,##0.00\ _€_-;\-* #,##0.00\ _€_-;_-* &quot;-&quot;??\ _€_-;_-@_-"/>
    <numFmt numFmtId="169" formatCode="_-* #,##0.000\ _€_-;\-* #,##0.0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3"/>
      </bottom>
      <diagonal/>
    </border>
    <border>
      <left/>
      <right style="medium">
        <color indexed="64"/>
      </right>
      <top style="thin">
        <color indexed="64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medium">
        <color indexed="64"/>
      </right>
      <top style="double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8" fontId="6" fillId="0" borderId="0" applyFont="0" applyFill="0" applyBorder="0" applyAlignment="0" applyProtection="0"/>
  </cellStyleXfs>
  <cellXfs count="131">
    <xf numFmtId="0" fontId="0" fillId="0" borderId="0" xfId="0"/>
    <xf numFmtId="166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165" fontId="3" fillId="0" borderId="0" xfId="1" applyFont="1" applyFill="1" applyAlignment="1"/>
    <xf numFmtId="165" fontId="3" fillId="0" borderId="0" xfId="1" applyFont="1" applyFill="1" applyAlignment="1">
      <alignment horizontal="right"/>
    </xf>
    <xf numFmtId="165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165" fontId="5" fillId="0" borderId="0" xfId="1" applyFont="1" applyFill="1" applyAlignment="1">
      <alignment horizontal="center"/>
    </xf>
    <xf numFmtId="0" fontId="3" fillId="0" borderId="1" xfId="4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4" fontId="7" fillId="0" borderId="5" xfId="4" applyNumberFormat="1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 wrapText="1"/>
    </xf>
    <xf numFmtId="4" fontId="3" fillId="0" borderId="5" xfId="4" applyNumberFormat="1" applyFont="1" applyBorder="1" applyAlignment="1">
      <alignment horizontal="center" wrapText="1"/>
    </xf>
    <xf numFmtId="0" fontId="3" fillId="0" borderId="16" xfId="4" applyFont="1" applyBorder="1" applyAlignment="1">
      <alignment horizontal="center" vertical="center" wrapText="1"/>
    </xf>
    <xf numFmtId="4" fontId="3" fillId="0" borderId="18" xfId="4" applyNumberFormat="1" applyFont="1" applyBorder="1" applyAlignment="1">
      <alignment horizontal="left" wrapText="1"/>
    </xf>
    <xf numFmtId="4" fontId="3" fillId="0" borderId="19" xfId="4" applyNumberFormat="1" applyFont="1" applyBorder="1" applyAlignment="1">
      <alignment horizontal="center" wrapText="1"/>
    </xf>
    <xf numFmtId="0" fontId="3" fillId="0" borderId="20" xfId="4" applyFont="1" applyBorder="1" applyAlignment="1">
      <alignment horizontal="center" wrapText="1"/>
    </xf>
    <xf numFmtId="0" fontId="3" fillId="0" borderId="21" xfId="4" applyFont="1" applyBorder="1" applyAlignment="1">
      <alignment horizontal="center" vertical="center" wrapText="1"/>
    </xf>
    <xf numFmtId="15" fontId="2" fillId="0" borderId="0" xfId="4" applyNumberFormat="1" applyFont="1" applyAlignment="1">
      <alignment horizontal="center" vertical="center" wrapText="1"/>
    </xf>
    <xf numFmtId="4" fontId="3" fillId="0" borderId="0" xfId="4" applyNumberFormat="1" applyFont="1" applyAlignment="1">
      <alignment horizontal="center" wrapText="1"/>
    </xf>
    <xf numFmtId="0" fontId="3" fillId="0" borderId="22" xfId="4" applyFont="1" applyBorder="1" applyAlignment="1">
      <alignment horizontal="center" wrapText="1"/>
    </xf>
    <xf numFmtId="0" fontId="3" fillId="0" borderId="26" xfId="4" applyFont="1" applyBorder="1" applyAlignment="1">
      <alignment horizontal="center" vertical="center" wrapText="1"/>
    </xf>
    <xf numFmtId="4" fontId="2" fillId="0" borderId="27" xfId="4" applyNumberFormat="1" applyFont="1" applyBorder="1" applyAlignment="1">
      <alignment horizontal="center" vertical="center" wrapText="1"/>
    </xf>
    <xf numFmtId="166" fontId="8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 vertical="center" wrapText="1"/>
    </xf>
    <xf numFmtId="4" fontId="8" fillId="3" borderId="0" xfId="1" applyNumberFormat="1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9" fillId="0" borderId="0" xfId="5" applyFont="1" applyAlignment="1">
      <alignment horizontal="center" vertical="center" wrapText="1"/>
    </xf>
    <xf numFmtId="0" fontId="9" fillId="0" borderId="0" xfId="5" applyFont="1" applyAlignment="1">
      <alignment vertical="center" wrapText="1"/>
    </xf>
    <xf numFmtId="4" fontId="9" fillId="0" borderId="0" xfId="5" applyNumberFormat="1" applyFont="1" applyAlignment="1">
      <alignment horizontal="center" wrapText="1"/>
    </xf>
    <xf numFmtId="0" fontId="9" fillId="0" borderId="0" xfId="5" applyFont="1" applyAlignment="1">
      <alignment horizontal="center" wrapText="1"/>
    </xf>
    <xf numFmtId="0" fontId="10" fillId="4" borderId="17" xfId="0" applyFont="1" applyFill="1" applyBorder="1" applyAlignment="1">
      <alignment horizontal="center" vertical="center" wrapText="1"/>
    </xf>
    <xf numFmtId="4" fontId="9" fillId="0" borderId="17" xfId="5" applyNumberFormat="1" applyFont="1" applyBorder="1" applyAlignment="1">
      <alignment horizontal="center" wrapText="1"/>
    </xf>
    <xf numFmtId="0" fontId="9" fillId="0" borderId="17" xfId="5" applyFont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left" wrapText="1"/>
    </xf>
    <xf numFmtId="4" fontId="12" fillId="0" borderId="17" xfId="1" applyNumberFormat="1" applyFont="1" applyFill="1" applyBorder="1" applyAlignment="1">
      <alignment horizontal="center"/>
    </xf>
    <xf numFmtId="0" fontId="7" fillId="0" borderId="17" xfId="5" applyFont="1" applyBorder="1" applyAlignment="1">
      <alignment horizontal="center" wrapText="1"/>
    </xf>
    <xf numFmtId="0" fontId="7" fillId="0" borderId="17" xfId="0" applyFont="1" applyBorder="1" applyAlignment="1">
      <alignment vertical="center"/>
    </xf>
    <xf numFmtId="0" fontId="11" fillId="0" borderId="17" xfId="5" applyFont="1" applyFill="1" applyBorder="1" applyAlignment="1">
      <alignment horizontal="center" wrapText="1"/>
    </xf>
    <xf numFmtId="0" fontId="11" fillId="0" borderId="17" xfId="5" applyFont="1" applyFill="1" applyBorder="1" applyAlignment="1">
      <alignment horizontal="left" wrapText="1"/>
    </xf>
    <xf numFmtId="4" fontId="11" fillId="0" borderId="17" xfId="5" applyNumberFormat="1" applyFont="1" applyFill="1" applyBorder="1" applyAlignment="1">
      <alignment horizontal="center" wrapText="1"/>
    </xf>
    <xf numFmtId="4" fontId="12" fillId="5" borderId="17" xfId="0" applyNumberFormat="1" applyFont="1" applyFill="1" applyBorder="1" applyAlignment="1">
      <alignment horizontal="center"/>
    </xf>
    <xf numFmtId="0" fontId="13" fillId="0" borderId="17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wrapText="1"/>
    </xf>
    <xf numFmtId="0" fontId="12" fillId="0" borderId="17" xfId="5" applyFont="1" applyFill="1" applyBorder="1" applyAlignment="1">
      <alignment horizontal="left" wrapText="1"/>
    </xf>
    <xf numFmtId="4" fontId="9" fillId="0" borderId="28" xfId="5" applyNumberFormat="1" applyFont="1" applyBorder="1" applyAlignment="1">
      <alignment horizontal="center" wrapText="1"/>
    </xf>
    <xf numFmtId="0" fontId="9" fillId="0" borderId="28" xfId="5" applyFont="1" applyBorder="1" applyAlignment="1">
      <alignment horizont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4" fontId="12" fillId="0" borderId="17" xfId="5" applyNumberFormat="1" applyFont="1" applyFill="1" applyBorder="1" applyAlignment="1">
      <alignment horizontal="center" wrapText="1"/>
    </xf>
    <xf numFmtId="0" fontId="12" fillId="0" borderId="17" xfId="5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left" wrapText="1"/>
    </xf>
    <xf numFmtId="2" fontId="11" fillId="0" borderId="17" xfId="5" applyNumberFormat="1" applyFont="1" applyFill="1" applyBorder="1" applyAlignment="1">
      <alignment horizontal="center" wrapText="1"/>
    </xf>
    <xf numFmtId="4" fontId="11" fillId="0" borderId="17" xfId="5" applyNumberFormat="1" applyFont="1" applyBorder="1" applyAlignment="1">
      <alignment horizontal="center" wrapText="1"/>
    </xf>
    <xf numFmtId="0" fontId="11" fillId="0" borderId="17" xfId="5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2" fontId="14" fillId="0" borderId="17" xfId="0" applyNumberFormat="1" applyFont="1" applyBorder="1" applyAlignment="1">
      <alignment horizontal="center"/>
    </xf>
    <xf numFmtId="165" fontId="11" fillId="0" borderId="17" xfId="5" applyNumberFormat="1" applyFont="1" applyBorder="1" applyAlignment="1">
      <alignment horizontal="center" wrapText="1"/>
    </xf>
    <xf numFmtId="0" fontId="11" fillId="0" borderId="17" xfId="5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2" fillId="5" borderId="17" xfId="5" applyFont="1" applyFill="1" applyBorder="1" applyAlignment="1">
      <alignment horizontal="center" wrapText="1"/>
    </xf>
    <xf numFmtId="0" fontId="12" fillId="5" borderId="17" xfId="5" applyFont="1" applyFill="1" applyBorder="1" applyAlignment="1">
      <alignment horizontal="left" wrapText="1"/>
    </xf>
    <xf numFmtId="0" fontId="12" fillId="0" borderId="17" xfId="5" applyFont="1" applyBorder="1" applyAlignment="1">
      <alignment horizontal="center" wrapText="1"/>
    </xf>
    <xf numFmtId="0" fontId="15" fillId="5" borderId="17" xfId="5" applyFont="1" applyFill="1" applyBorder="1" applyAlignment="1">
      <alignment horizontal="left" wrapText="1"/>
    </xf>
    <xf numFmtId="4" fontId="15" fillId="0" borderId="17" xfId="5" applyNumberFormat="1" applyFont="1" applyFill="1" applyBorder="1" applyAlignment="1">
      <alignment horizontal="center" wrapText="1"/>
    </xf>
    <xf numFmtId="0" fontId="12" fillId="5" borderId="17" xfId="5" applyFont="1" applyFill="1" applyBorder="1" applyAlignment="1">
      <alignment horizontal="left" vertical="center" wrapText="1"/>
    </xf>
    <xf numFmtId="0" fontId="15" fillId="5" borderId="17" xfId="5" applyFont="1" applyFill="1" applyBorder="1" applyAlignment="1">
      <alignment horizontal="left" vertical="center" wrapText="1"/>
    </xf>
    <xf numFmtId="0" fontId="15" fillId="0" borderId="17" xfId="5" applyFont="1" applyBorder="1" applyAlignment="1">
      <alignment horizontal="center" wrapText="1"/>
    </xf>
    <xf numFmtId="0" fontId="11" fillId="5" borderId="17" xfId="5" applyFont="1" applyFill="1" applyBorder="1" applyAlignment="1">
      <alignment horizontal="center" wrapText="1"/>
    </xf>
    <xf numFmtId="0" fontId="11" fillId="5" borderId="17" xfId="5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5" borderId="17" xfId="5" applyFont="1" applyFill="1" applyBorder="1" applyAlignment="1">
      <alignment horizontal="left" wrapText="1"/>
    </xf>
    <xf numFmtId="0" fontId="11" fillId="0" borderId="17" xfId="5" applyFont="1" applyFill="1" applyBorder="1" applyAlignment="1">
      <alignment wrapText="1"/>
    </xf>
    <xf numFmtId="0" fontId="13" fillId="0" borderId="17" xfId="0" applyFont="1" applyFill="1" applyBorder="1" applyAlignment="1">
      <alignment horizontal="center"/>
    </xf>
    <xf numFmtId="0" fontId="11" fillId="0" borderId="17" xfId="5" applyFont="1" applyFill="1" applyBorder="1" applyAlignment="1">
      <alignment vertical="center" wrapText="1"/>
    </xf>
    <xf numFmtId="169" fontId="13" fillId="0" borderId="17" xfId="6" applyNumberFormat="1" applyFont="1" applyFill="1" applyBorder="1" applyAlignment="1">
      <alignment horizontal="center"/>
    </xf>
    <xf numFmtId="4" fontId="13" fillId="0" borderId="17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/>
    <xf numFmtId="4" fontId="18" fillId="0" borderId="0" xfId="6" applyNumberFormat="1" applyFont="1" applyFill="1" applyBorder="1" applyAlignment="1"/>
    <xf numFmtId="166" fontId="18" fillId="0" borderId="0" xfId="0" applyNumberFormat="1" applyFont="1" applyFill="1" applyBorder="1" applyAlignment="1"/>
    <xf numFmtId="166" fontId="18" fillId="0" borderId="0" xfId="6" applyNumberFormat="1" applyFont="1" applyFill="1" applyBorder="1" applyAlignment="1">
      <alignment horizontal="center"/>
    </xf>
    <xf numFmtId="166" fontId="18" fillId="0" borderId="0" xfId="6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center"/>
    </xf>
    <xf numFmtId="168" fontId="19" fillId="0" borderId="0" xfId="6" applyFont="1" applyFill="1" applyBorder="1" applyAlignment="1"/>
    <xf numFmtId="4" fontId="19" fillId="0" borderId="0" xfId="3" applyNumberFormat="1" applyFont="1" applyFill="1" applyBorder="1" applyAlignment="1"/>
    <xf numFmtId="166" fontId="19" fillId="0" borderId="0" xfId="0" applyNumberFormat="1" applyFont="1" applyFill="1" applyBorder="1" applyAlignment="1"/>
    <xf numFmtId="166" fontId="19" fillId="0" borderId="0" xfId="6" applyNumberFormat="1" applyFont="1" applyFill="1" applyBorder="1" applyAlignment="1">
      <alignment horizontal="center"/>
    </xf>
    <xf numFmtId="164" fontId="19" fillId="0" borderId="0" xfId="2" applyFont="1" applyBorder="1" applyAlignment="1"/>
    <xf numFmtId="164" fontId="19" fillId="0" borderId="0" xfId="2" applyFont="1" applyBorder="1" applyAlignment="1">
      <alignment wrapText="1"/>
    </xf>
    <xf numFmtId="164" fontId="19" fillId="0" borderId="0" xfId="2" applyNumberFormat="1" applyFont="1" applyBorder="1" applyAlignment="1">
      <alignment wrapText="1"/>
    </xf>
    <xf numFmtId="165" fontId="3" fillId="0" borderId="0" xfId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6" fontId="2" fillId="2" borderId="23" xfId="4" applyNumberFormat="1" applyFont="1" applyFill="1" applyBorder="1" applyAlignment="1">
      <alignment horizontal="center" vertical="center" wrapText="1"/>
    </xf>
    <xf numFmtId="166" fontId="2" fillId="2" borderId="24" xfId="4" applyNumberFormat="1" applyFont="1" applyFill="1" applyBorder="1" applyAlignment="1">
      <alignment horizontal="center" vertical="center" wrapText="1"/>
    </xf>
    <xf numFmtId="166" fontId="2" fillId="2" borderId="25" xfId="4" applyNumberFormat="1" applyFont="1" applyFill="1" applyBorder="1" applyAlignment="1">
      <alignment horizontal="center" vertical="center" wrapText="1"/>
    </xf>
    <xf numFmtId="4" fontId="3" fillId="2" borderId="23" xfId="4" applyNumberFormat="1" applyFont="1" applyFill="1" applyBorder="1" applyAlignment="1">
      <alignment horizontal="center" wrapText="1"/>
    </xf>
    <xf numFmtId="4" fontId="3" fillId="2" borderId="25" xfId="4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5" xfId="4" applyFont="1" applyBorder="1" applyAlignment="1">
      <alignment horizontal="center" wrapText="1"/>
    </xf>
    <xf numFmtId="167" fontId="2" fillId="0" borderId="17" xfId="0" applyNumberFormat="1" applyFont="1" applyBorder="1" applyAlignment="1">
      <alignment horizontal="center" vertical="center" wrapText="1"/>
    </xf>
    <xf numFmtId="166" fontId="2" fillId="2" borderId="23" xfId="4" applyNumberFormat="1" applyFont="1" applyFill="1" applyBorder="1" applyAlignment="1">
      <alignment horizontal="center" wrapText="1"/>
    </xf>
    <xf numFmtId="166" fontId="2" fillId="2" borderId="24" xfId="4" applyNumberFormat="1" applyFont="1" applyFill="1" applyBorder="1" applyAlignment="1">
      <alignment horizontal="center" wrapText="1"/>
    </xf>
    <xf numFmtId="166" fontId="2" fillId="2" borderId="25" xfId="4" applyNumberFormat="1" applyFont="1" applyFill="1" applyBorder="1" applyAlignment="1">
      <alignment horizontal="center" wrapText="1"/>
    </xf>
  </cellXfs>
  <cellStyles count="7">
    <cellStyle name="Millares" xfId="1" builtinId="3"/>
    <cellStyle name="Millares [0]" xfId="2" builtinId="6"/>
    <cellStyle name="Millares 2 5" xfId="6"/>
    <cellStyle name="Normal" xfId="0" builtinId="0"/>
    <cellStyle name="Normal_Capellan Lebron" xfId="5"/>
    <cellStyle name="Normal_parque de la union1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265714</xdr:colOff>
      <xdr:row>0</xdr:row>
      <xdr:rowOff>117231</xdr:rowOff>
    </xdr:from>
    <xdr:to>
      <xdr:col>1</xdr:col>
      <xdr:colOff>1574047</xdr:colOff>
      <xdr:row>7</xdr:row>
      <xdr:rowOff>50556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14" y="117231"/>
          <a:ext cx="1946508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view="pageBreakPreview" topLeftCell="A73" zoomScaleNormal="100" zoomScaleSheetLayoutView="100" workbookViewId="0">
      <selection activeCell="F9" sqref="F9:G9"/>
    </sheetView>
  </sheetViews>
  <sheetFormatPr baseColWidth="10" defaultRowHeight="15" x14ac:dyDescent="0.25"/>
  <cols>
    <col min="1" max="1" width="9.5703125" customWidth="1"/>
    <col min="2" max="2" width="45.7109375" customWidth="1"/>
    <col min="3" max="3" width="11.85546875" customWidth="1"/>
    <col min="4" max="4" width="8.140625" customWidth="1"/>
    <col min="5" max="5" width="12.7109375" customWidth="1"/>
    <col min="6" max="6" width="17.5703125" customWidth="1"/>
    <col min="7" max="7" width="20.285156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106" t="s">
        <v>0</v>
      </c>
      <c r="B3" s="106"/>
      <c r="C3" s="106"/>
      <c r="D3" s="106"/>
      <c r="E3" s="106"/>
      <c r="F3" s="106"/>
      <c r="G3" s="106"/>
    </row>
    <row r="4" spans="1:7" ht="16.5" x14ac:dyDescent="0.3">
      <c r="A4" s="106" t="s">
        <v>1</v>
      </c>
      <c r="B4" s="106"/>
      <c r="C4" s="106"/>
      <c r="D4" s="106"/>
      <c r="E4" s="106"/>
      <c r="F4" s="106"/>
      <c r="G4" s="106"/>
    </row>
    <row r="5" spans="1:7" ht="16.5" x14ac:dyDescent="0.3">
      <c r="A5" s="11"/>
      <c r="B5" s="5"/>
      <c r="C5" s="5"/>
      <c r="D5" s="5"/>
      <c r="E5" s="5"/>
      <c r="F5" s="5"/>
      <c r="G5" s="7"/>
    </row>
    <row r="6" spans="1:7" ht="16.5" x14ac:dyDescent="0.3">
      <c r="A6" s="107" t="s">
        <v>2</v>
      </c>
      <c r="B6" s="107"/>
      <c r="C6" s="107"/>
      <c r="D6" s="107"/>
      <c r="E6" s="107"/>
      <c r="F6" s="107"/>
      <c r="G6" s="107"/>
    </row>
    <row r="7" spans="1:7" ht="16.5" x14ac:dyDescent="0.3">
      <c r="A7" s="108" t="s">
        <v>3</v>
      </c>
      <c r="B7" s="108"/>
      <c r="C7" s="108"/>
      <c r="D7" s="108"/>
      <c r="E7" s="108"/>
      <c r="F7" s="108"/>
      <c r="G7" s="108"/>
    </row>
    <row r="8" spans="1:7" ht="17.25" thickBot="1" x14ac:dyDescent="0.35">
      <c r="A8" s="12"/>
      <c r="B8" s="13"/>
      <c r="C8" s="14"/>
      <c r="D8" s="15"/>
      <c r="E8" s="14"/>
      <c r="F8" s="14"/>
      <c r="G8" s="16"/>
    </row>
    <row r="9" spans="1:7" ht="69" customHeight="1" x14ac:dyDescent="0.25">
      <c r="A9" s="17" t="s">
        <v>4</v>
      </c>
      <c r="B9" s="109" t="s">
        <v>23</v>
      </c>
      <c r="C9" s="110"/>
      <c r="D9" s="111"/>
      <c r="E9" s="18" t="s">
        <v>5</v>
      </c>
      <c r="F9" s="109" t="s">
        <v>111</v>
      </c>
      <c r="G9" s="111"/>
    </row>
    <row r="10" spans="1:7" ht="26.25" thickBot="1" x14ac:dyDescent="0.3">
      <c r="A10" s="19" t="s">
        <v>6</v>
      </c>
      <c r="B10" s="117" t="s">
        <v>7</v>
      </c>
      <c r="C10" s="118"/>
      <c r="D10" s="119"/>
      <c r="E10" s="20" t="s">
        <v>8</v>
      </c>
      <c r="F10" s="120" t="s">
        <v>9</v>
      </c>
      <c r="G10" s="121"/>
    </row>
    <row r="11" spans="1:7" ht="17.25" thickTop="1" x14ac:dyDescent="0.3">
      <c r="A11" s="21" t="s">
        <v>10</v>
      </c>
      <c r="B11" s="122" t="s">
        <v>11</v>
      </c>
      <c r="C11" s="123"/>
      <c r="D11" s="124"/>
      <c r="E11" s="22" t="s">
        <v>12</v>
      </c>
      <c r="F11" s="125" t="s">
        <v>13</v>
      </c>
      <c r="G11" s="126"/>
    </row>
    <row r="12" spans="1:7" ht="17.25" thickBot="1" x14ac:dyDescent="0.35">
      <c r="A12" s="23" t="s">
        <v>14</v>
      </c>
      <c r="B12" s="127">
        <v>45919</v>
      </c>
      <c r="C12" s="127"/>
      <c r="D12" s="127"/>
      <c r="E12" s="24" t="s">
        <v>15</v>
      </c>
      <c r="F12" s="25">
        <v>0</v>
      </c>
      <c r="G12" s="26" t="s">
        <v>16</v>
      </c>
    </row>
    <row r="13" spans="1:7" ht="17.25" thickBot="1" x14ac:dyDescent="0.35">
      <c r="A13" s="27" t="s">
        <v>17</v>
      </c>
      <c r="B13" s="28"/>
      <c r="C13" s="29" t="s">
        <v>18</v>
      </c>
      <c r="D13" s="29" t="s">
        <v>19</v>
      </c>
      <c r="E13" s="29" t="s">
        <v>12</v>
      </c>
      <c r="F13" s="29" t="s">
        <v>19</v>
      </c>
      <c r="G13" s="30" t="s">
        <v>16</v>
      </c>
    </row>
    <row r="14" spans="1:7" ht="17.25" thickBot="1" x14ac:dyDescent="0.35">
      <c r="A14" s="27" t="s">
        <v>20</v>
      </c>
      <c r="B14" s="28"/>
      <c r="C14" s="128" t="s">
        <v>21</v>
      </c>
      <c r="D14" s="129"/>
      <c r="E14" s="130"/>
      <c r="F14" s="115"/>
      <c r="G14" s="116"/>
    </row>
    <row r="15" spans="1:7" ht="17.25" thickBot="1" x14ac:dyDescent="0.35">
      <c r="A15" s="31"/>
      <c r="B15" s="32"/>
      <c r="C15" s="112" t="s">
        <v>22</v>
      </c>
      <c r="D15" s="113"/>
      <c r="E15" s="114"/>
      <c r="F15" s="115"/>
      <c r="G15" s="116"/>
    </row>
    <row r="17" spans="1:4" x14ac:dyDescent="0.25">
      <c r="A17" s="33" t="s">
        <v>24</v>
      </c>
      <c r="B17" s="34" t="s">
        <v>25</v>
      </c>
      <c r="C17" s="35" t="s">
        <v>26</v>
      </c>
      <c r="D17" s="36" t="s">
        <v>27</v>
      </c>
    </row>
    <row r="18" spans="1:4" x14ac:dyDescent="0.25">
      <c r="A18" s="37"/>
      <c r="B18" s="38"/>
      <c r="C18" s="39"/>
      <c r="D18" s="40"/>
    </row>
    <row r="19" spans="1:4" ht="15.75" x14ac:dyDescent="0.25">
      <c r="A19" s="41" t="s">
        <v>28</v>
      </c>
      <c r="B19" s="41" t="s">
        <v>29</v>
      </c>
      <c r="C19" s="42"/>
      <c r="D19" s="43"/>
    </row>
    <row r="20" spans="1:4" ht="51.75" customHeight="1" x14ac:dyDescent="0.25">
      <c r="A20" s="44">
        <v>1.01</v>
      </c>
      <c r="B20" s="45" t="s">
        <v>30</v>
      </c>
      <c r="C20" s="46">
        <v>2</v>
      </c>
      <c r="D20" s="46" t="s">
        <v>31</v>
      </c>
    </row>
    <row r="21" spans="1:4" ht="15.75" x14ac:dyDescent="0.25">
      <c r="A21" s="47"/>
      <c r="B21" s="48"/>
      <c r="C21" s="46"/>
      <c r="D21" s="46"/>
    </row>
    <row r="22" spans="1:4" ht="15.75" x14ac:dyDescent="0.25">
      <c r="A22" s="41" t="s">
        <v>32</v>
      </c>
      <c r="B22" s="41" t="s">
        <v>33</v>
      </c>
      <c r="C22" s="42"/>
      <c r="D22" s="43"/>
    </row>
    <row r="23" spans="1:4" ht="51.75" customHeight="1" x14ac:dyDescent="0.25">
      <c r="A23" s="49">
        <v>2.0099999999999998</v>
      </c>
      <c r="B23" s="50" t="s">
        <v>34</v>
      </c>
      <c r="C23" s="51">
        <f>(47.98*0.45*0.7)</f>
        <v>15.113699999999998</v>
      </c>
      <c r="D23" s="52" t="s">
        <v>35</v>
      </c>
    </row>
    <row r="24" spans="1:4" ht="51.75" customHeight="1" x14ac:dyDescent="0.25">
      <c r="A24" s="49">
        <f>A23+0.01</f>
        <v>2.0199999999999996</v>
      </c>
      <c r="B24" s="45" t="s">
        <v>36</v>
      </c>
      <c r="C24" s="46">
        <f>(0.45*0.45*0.8)*15</f>
        <v>2.4300000000000006</v>
      </c>
      <c r="D24" s="46" t="s">
        <v>35</v>
      </c>
    </row>
    <row r="25" spans="1:4" ht="15.75" x14ac:dyDescent="0.25">
      <c r="A25" s="53"/>
      <c r="B25" s="54"/>
      <c r="C25" s="51"/>
      <c r="D25" s="49"/>
    </row>
    <row r="26" spans="1:4" ht="31.5" x14ac:dyDescent="0.25">
      <c r="A26" s="41" t="s">
        <v>37</v>
      </c>
      <c r="B26" s="41" t="s">
        <v>38</v>
      </c>
      <c r="C26" s="51"/>
      <c r="D26" s="49"/>
    </row>
    <row r="27" spans="1:4" ht="72" customHeight="1" x14ac:dyDescent="0.25">
      <c r="A27" s="49">
        <v>3.01</v>
      </c>
      <c r="B27" s="55" t="s">
        <v>39</v>
      </c>
      <c r="C27" s="51">
        <f>(22.8*5.9*0.15)*3</f>
        <v>60.534000000000006</v>
      </c>
      <c r="D27" s="49" t="s">
        <v>35</v>
      </c>
    </row>
    <row r="28" spans="1:4" ht="15.75" x14ac:dyDescent="0.25">
      <c r="A28" s="53"/>
      <c r="B28" s="54"/>
      <c r="C28" s="51"/>
      <c r="D28" s="49"/>
    </row>
    <row r="29" spans="1:4" ht="15.75" x14ac:dyDescent="0.25">
      <c r="A29" s="41" t="s">
        <v>40</v>
      </c>
      <c r="B29" s="41" t="s">
        <v>41</v>
      </c>
      <c r="C29" s="56"/>
      <c r="D29" s="57"/>
    </row>
    <row r="30" spans="1:4" ht="70.5" customHeight="1" x14ac:dyDescent="0.25">
      <c r="A30" s="49">
        <v>4.01</v>
      </c>
      <c r="B30" s="45" t="s">
        <v>42</v>
      </c>
      <c r="C30" s="46">
        <f>(1.2*1.2*0.4)*15</f>
        <v>8.6399999999999988</v>
      </c>
      <c r="D30" s="46" t="s">
        <v>35</v>
      </c>
    </row>
    <row r="31" spans="1:4" ht="60" customHeight="1" x14ac:dyDescent="0.25">
      <c r="A31" s="49">
        <f>A30+0.01</f>
        <v>4.0199999999999996</v>
      </c>
      <c r="B31" s="45" t="s">
        <v>43</v>
      </c>
      <c r="C31" s="46">
        <f>(0.3*0.3*3.1)*15</f>
        <v>4.1849999999999996</v>
      </c>
      <c r="D31" s="46" t="s">
        <v>35</v>
      </c>
    </row>
    <row r="32" spans="1:4" ht="60" customHeight="1" x14ac:dyDescent="0.25">
      <c r="A32" s="49">
        <f>A31+0.01</f>
        <v>4.0299999999999994</v>
      </c>
      <c r="B32" s="45" t="s">
        <v>44</v>
      </c>
      <c r="C32" s="46">
        <f>(47.98*0.45*0.25)</f>
        <v>5.3977499999999994</v>
      </c>
      <c r="D32" s="52" t="s">
        <v>35</v>
      </c>
    </row>
    <row r="33" spans="1:4" ht="60" customHeight="1" x14ac:dyDescent="0.25">
      <c r="A33" s="49">
        <f t="shared" ref="A33:A35" si="0">A32+0.01</f>
        <v>4.0399999999999991</v>
      </c>
      <c r="B33" s="45" t="s">
        <v>45</v>
      </c>
      <c r="C33" s="46">
        <f>(0.25*0.4*47.98)</f>
        <v>4.798</v>
      </c>
      <c r="D33" s="52" t="s">
        <v>35</v>
      </c>
    </row>
    <row r="34" spans="1:4" ht="60" customHeight="1" x14ac:dyDescent="0.25">
      <c r="A34" s="49">
        <f t="shared" si="0"/>
        <v>4.0499999999999989</v>
      </c>
      <c r="B34" s="45" t="s">
        <v>46</v>
      </c>
      <c r="C34" s="46">
        <f>(47.98*0.6)</f>
        <v>28.787999999999997</v>
      </c>
      <c r="D34" s="52" t="s">
        <v>47</v>
      </c>
    </row>
    <row r="35" spans="1:4" ht="60" customHeight="1" x14ac:dyDescent="0.25">
      <c r="A35" s="49">
        <f t="shared" si="0"/>
        <v>4.0599999999999987</v>
      </c>
      <c r="B35" s="45" t="s">
        <v>48</v>
      </c>
      <c r="C35" s="46">
        <f>102.45-17.4</f>
        <v>85.050000000000011</v>
      </c>
      <c r="D35" s="52" t="s">
        <v>47</v>
      </c>
    </row>
    <row r="36" spans="1:4" x14ac:dyDescent="0.25">
      <c r="A36" s="58"/>
      <c r="B36" s="58"/>
      <c r="C36" s="59"/>
      <c r="D36" s="59"/>
    </row>
    <row r="37" spans="1:4" ht="15.75" x14ac:dyDescent="0.25">
      <c r="A37" s="41" t="s">
        <v>49</v>
      </c>
      <c r="B37" s="41" t="s">
        <v>50</v>
      </c>
      <c r="C37" s="42"/>
      <c r="D37" s="43"/>
    </row>
    <row r="38" spans="1:4" ht="15.75" x14ac:dyDescent="0.25">
      <c r="A38" s="44">
        <v>5.01</v>
      </c>
      <c r="B38" s="45" t="s">
        <v>51</v>
      </c>
      <c r="C38" s="46">
        <f>(17.5*6.16666666666666)</f>
        <v>107.91666666666654</v>
      </c>
      <c r="D38" s="46" t="s">
        <v>47</v>
      </c>
    </row>
    <row r="39" spans="1:4" x14ac:dyDescent="0.25">
      <c r="A39" s="58"/>
      <c r="B39" s="58"/>
      <c r="C39" s="59"/>
      <c r="D39" s="59"/>
    </row>
    <row r="40" spans="1:4" ht="15.75" x14ac:dyDescent="0.25">
      <c r="A40" s="41" t="s">
        <v>52</v>
      </c>
      <c r="B40" s="41" t="s">
        <v>53</v>
      </c>
      <c r="C40" s="60"/>
      <c r="D40" s="61"/>
    </row>
    <row r="41" spans="1:4" ht="32.25" customHeight="1" x14ac:dyDescent="0.25">
      <c r="A41" s="49">
        <v>6.01</v>
      </c>
      <c r="B41" s="62" t="s">
        <v>54</v>
      </c>
      <c r="C41" s="60">
        <f xml:space="preserve"> (102.55*2)</f>
        <v>205.1</v>
      </c>
      <c r="D41" s="61" t="s">
        <v>47</v>
      </c>
    </row>
    <row r="42" spans="1:4" ht="25.5" customHeight="1" x14ac:dyDescent="0.25">
      <c r="A42" s="49">
        <f>A41+0.01</f>
        <v>6.02</v>
      </c>
      <c r="B42" s="62" t="s">
        <v>55</v>
      </c>
      <c r="C42" s="60">
        <f>(47.98*0.4)*2</f>
        <v>38.384</v>
      </c>
      <c r="D42" s="61" t="s">
        <v>47</v>
      </c>
    </row>
    <row r="43" spans="1:4" ht="25.5" customHeight="1" x14ac:dyDescent="0.25">
      <c r="A43" s="49">
        <f t="shared" ref="A43:A50" si="1">A42+0.01</f>
        <v>6.0299999999999994</v>
      </c>
      <c r="B43" s="62" t="s">
        <v>56</v>
      </c>
      <c r="C43" s="60">
        <f>((2.5*0.3)*2)*15</f>
        <v>22.5</v>
      </c>
      <c r="D43" s="61" t="s">
        <v>47</v>
      </c>
    </row>
    <row r="44" spans="1:4" ht="25.5" customHeight="1" x14ac:dyDescent="0.25">
      <c r="A44" s="49">
        <f t="shared" si="1"/>
        <v>6.0399999999999991</v>
      </c>
      <c r="B44" s="62" t="s">
        <v>57</v>
      </c>
      <c r="C44" s="60">
        <f xml:space="preserve"> ((47.98*0.4)*2)</f>
        <v>38.384</v>
      </c>
      <c r="D44" s="61" t="s">
        <v>47</v>
      </c>
    </row>
    <row r="45" spans="1:4" ht="25.5" customHeight="1" x14ac:dyDescent="0.25">
      <c r="A45" s="49">
        <f t="shared" si="1"/>
        <v>6.0499999999999989</v>
      </c>
      <c r="B45" s="62" t="s">
        <v>58</v>
      </c>
      <c r="C45" s="60">
        <f xml:space="preserve"> ((2.5*0.3)*15) *2</f>
        <v>22.5</v>
      </c>
      <c r="D45" s="61" t="s">
        <v>47</v>
      </c>
    </row>
    <row r="46" spans="1:4" ht="25.5" customHeight="1" x14ac:dyDescent="0.25">
      <c r="A46" s="49">
        <f t="shared" si="1"/>
        <v>6.0599999999999987</v>
      </c>
      <c r="B46" s="62" t="s">
        <v>59</v>
      </c>
      <c r="C46" s="60">
        <v>7</v>
      </c>
      <c r="D46" s="61" t="s">
        <v>60</v>
      </c>
    </row>
    <row r="47" spans="1:4" ht="25.5" customHeight="1" x14ac:dyDescent="0.25">
      <c r="A47" s="49">
        <f t="shared" si="1"/>
        <v>6.0699999999999985</v>
      </c>
      <c r="B47" s="62" t="s">
        <v>61</v>
      </c>
      <c r="C47" s="60">
        <f xml:space="preserve"> (3.9+2+3+6.1*2+14*2+4.7)</f>
        <v>53.800000000000004</v>
      </c>
      <c r="D47" s="61" t="s">
        <v>60</v>
      </c>
    </row>
    <row r="48" spans="1:4" ht="25.5" customHeight="1" x14ac:dyDescent="0.25">
      <c r="A48" s="49">
        <f t="shared" si="1"/>
        <v>6.0799999999999983</v>
      </c>
      <c r="B48" s="62" t="s">
        <v>62</v>
      </c>
      <c r="C48" s="60">
        <v>26</v>
      </c>
      <c r="D48" s="61" t="s">
        <v>60</v>
      </c>
    </row>
    <row r="49" spans="1:4" ht="25.5" customHeight="1" x14ac:dyDescent="0.25">
      <c r="A49" s="49">
        <f t="shared" si="1"/>
        <v>6.0899999999999981</v>
      </c>
      <c r="B49" s="55" t="s">
        <v>63</v>
      </c>
      <c r="C49" s="60">
        <f>((6.1*2.5)*2)</f>
        <v>30.5</v>
      </c>
      <c r="D49" s="61" t="s">
        <v>47</v>
      </c>
    </row>
    <row r="50" spans="1:4" ht="25.5" customHeight="1" x14ac:dyDescent="0.25">
      <c r="A50" s="63">
        <f t="shared" si="1"/>
        <v>6.0999999999999979</v>
      </c>
      <c r="B50" s="55" t="s">
        <v>64</v>
      </c>
      <c r="C50" s="60">
        <v>125</v>
      </c>
      <c r="D50" s="61" t="s">
        <v>65</v>
      </c>
    </row>
    <row r="51" spans="1:4" x14ac:dyDescent="0.25">
      <c r="A51" s="58"/>
      <c r="B51" s="58"/>
      <c r="C51" s="59"/>
      <c r="D51" s="59"/>
    </row>
    <row r="52" spans="1:4" ht="34.5" customHeight="1" x14ac:dyDescent="0.25">
      <c r="A52" s="41" t="s">
        <v>52</v>
      </c>
      <c r="B52" s="41" t="s">
        <v>108</v>
      </c>
      <c r="C52" s="64"/>
      <c r="D52" s="65"/>
    </row>
    <row r="53" spans="1:4" ht="25.5" customHeight="1" x14ac:dyDescent="0.25">
      <c r="A53" s="66">
        <v>6.01</v>
      </c>
      <c r="B53" s="55" t="s">
        <v>66</v>
      </c>
      <c r="C53" s="64">
        <f>22.8*6.16666666666666</f>
        <v>140.59999999999985</v>
      </c>
      <c r="D53" s="61" t="s">
        <v>47</v>
      </c>
    </row>
    <row r="54" spans="1:4" x14ac:dyDescent="0.25">
      <c r="C54" s="67"/>
      <c r="D54" s="67"/>
    </row>
    <row r="55" spans="1:4" ht="15.75" x14ac:dyDescent="0.25">
      <c r="A55" s="41" t="s">
        <v>67</v>
      </c>
      <c r="B55" s="41" t="s">
        <v>68</v>
      </c>
      <c r="C55" s="64"/>
      <c r="D55" s="65"/>
    </row>
    <row r="56" spans="1:4" ht="15.75" x14ac:dyDescent="0.25">
      <c r="A56" s="68">
        <v>7.01</v>
      </c>
      <c r="B56" s="50" t="s">
        <v>69</v>
      </c>
      <c r="C56" s="69">
        <v>98.57</v>
      </c>
      <c r="D56" s="69" t="s">
        <v>60</v>
      </c>
    </row>
    <row r="57" spans="1:4" x14ac:dyDescent="0.25">
      <c r="C57" s="67"/>
      <c r="D57" s="67"/>
    </row>
    <row r="58" spans="1:4" ht="31.5" x14ac:dyDescent="0.25">
      <c r="A58" s="41" t="s">
        <v>70</v>
      </c>
      <c r="B58" s="41" t="s">
        <v>71</v>
      </c>
      <c r="C58" s="59"/>
      <c r="D58" s="59"/>
    </row>
    <row r="59" spans="1:4" ht="53.25" customHeight="1" x14ac:dyDescent="0.25">
      <c r="A59" s="70">
        <v>8.01</v>
      </c>
      <c r="B59" s="62" t="s">
        <v>72</v>
      </c>
      <c r="C59" s="60">
        <f>82.8821</f>
        <v>82.882099999999994</v>
      </c>
      <c r="D59" s="61" t="s">
        <v>73</v>
      </c>
    </row>
    <row r="60" spans="1:4" x14ac:dyDescent="0.25">
      <c r="A60" s="70"/>
      <c r="B60" s="71"/>
      <c r="C60" s="72"/>
      <c r="D60" s="72"/>
    </row>
    <row r="61" spans="1:4" ht="31.5" x14ac:dyDescent="0.25">
      <c r="A61" s="41" t="s">
        <v>74</v>
      </c>
      <c r="B61" s="41" t="s">
        <v>75</v>
      </c>
      <c r="C61" s="73"/>
      <c r="D61" s="73"/>
    </row>
    <row r="62" spans="1:4" ht="63.75" customHeight="1" x14ac:dyDescent="0.25">
      <c r="A62" s="49">
        <v>9.01</v>
      </c>
      <c r="B62" s="62" t="s">
        <v>76</v>
      </c>
      <c r="C62" s="60">
        <v>1</v>
      </c>
      <c r="D62" s="61" t="s">
        <v>31</v>
      </c>
    </row>
    <row r="63" spans="1:4" ht="63.75" customHeight="1" x14ac:dyDescent="0.25">
      <c r="A63" s="49">
        <f t="shared" ref="A63:A66" si="2">A62+0.01</f>
        <v>9.02</v>
      </c>
      <c r="B63" s="62" t="s">
        <v>77</v>
      </c>
      <c r="C63" s="60">
        <v>1</v>
      </c>
      <c r="D63" s="61" t="s">
        <v>31</v>
      </c>
    </row>
    <row r="64" spans="1:4" ht="63.75" customHeight="1" x14ac:dyDescent="0.25">
      <c r="A64" s="49">
        <f t="shared" si="2"/>
        <v>9.0299999999999994</v>
      </c>
      <c r="B64" s="62" t="s">
        <v>78</v>
      </c>
      <c r="C64" s="60">
        <v>1</v>
      </c>
      <c r="D64" s="61" t="s">
        <v>31</v>
      </c>
    </row>
    <row r="65" spans="1:4" ht="63.75" customHeight="1" x14ac:dyDescent="0.25">
      <c r="A65" s="49">
        <f t="shared" si="2"/>
        <v>9.0399999999999991</v>
      </c>
      <c r="B65" s="62" t="s">
        <v>79</v>
      </c>
      <c r="C65" s="60">
        <v>1</v>
      </c>
      <c r="D65" s="61" t="s">
        <v>31</v>
      </c>
    </row>
    <row r="66" spans="1:4" ht="63.75" customHeight="1" x14ac:dyDescent="0.25">
      <c r="A66" s="49">
        <f t="shared" si="2"/>
        <v>9.0499999999999989</v>
      </c>
      <c r="B66" s="62" t="s">
        <v>80</v>
      </c>
      <c r="C66" s="60">
        <v>1</v>
      </c>
      <c r="D66" s="61" t="s">
        <v>31</v>
      </c>
    </row>
    <row r="67" spans="1:4" x14ac:dyDescent="0.25">
      <c r="A67" s="70"/>
      <c r="B67" s="58"/>
      <c r="C67" s="59"/>
      <c r="D67" s="59"/>
    </row>
    <row r="68" spans="1:4" x14ac:dyDescent="0.25">
      <c r="A68" s="58"/>
      <c r="B68" s="58"/>
      <c r="C68" s="59"/>
      <c r="D68" s="59"/>
    </row>
    <row r="69" spans="1:4" ht="15.75" x14ac:dyDescent="0.25">
      <c r="A69" s="41" t="s">
        <v>81</v>
      </c>
      <c r="B69" s="41" t="s">
        <v>82</v>
      </c>
      <c r="C69" s="59"/>
      <c r="D69" s="59"/>
    </row>
    <row r="70" spans="1:4" ht="38.25" customHeight="1" x14ac:dyDescent="0.25">
      <c r="A70" s="74">
        <v>10.01</v>
      </c>
      <c r="B70" s="75" t="s">
        <v>83</v>
      </c>
      <c r="C70" s="60">
        <v>8</v>
      </c>
      <c r="D70" s="76" t="s">
        <v>88</v>
      </c>
    </row>
    <row r="71" spans="1:4" ht="38.25" customHeight="1" x14ac:dyDescent="0.25">
      <c r="A71" s="74">
        <f>A70+0.01</f>
        <v>10.02</v>
      </c>
      <c r="B71" s="75" t="s">
        <v>84</v>
      </c>
      <c r="C71" s="60">
        <v>8</v>
      </c>
      <c r="D71" s="76" t="s">
        <v>88</v>
      </c>
    </row>
    <row r="72" spans="1:4" ht="38.25" customHeight="1" x14ac:dyDescent="0.25">
      <c r="A72" s="74">
        <f t="shared" ref="A72:A75" si="3">A71+0.01</f>
        <v>10.029999999999999</v>
      </c>
      <c r="B72" s="75" t="s">
        <v>85</v>
      </c>
      <c r="C72" s="60">
        <v>3</v>
      </c>
      <c r="D72" s="76" t="s">
        <v>88</v>
      </c>
    </row>
    <row r="73" spans="1:4" ht="38.25" customHeight="1" x14ac:dyDescent="0.25">
      <c r="A73" s="74">
        <f t="shared" si="3"/>
        <v>10.039999999999999</v>
      </c>
      <c r="B73" s="77" t="s">
        <v>86</v>
      </c>
      <c r="C73" s="78">
        <v>3</v>
      </c>
      <c r="D73" s="76" t="s">
        <v>88</v>
      </c>
    </row>
    <row r="74" spans="1:4" ht="38.25" customHeight="1" x14ac:dyDescent="0.25">
      <c r="A74" s="74">
        <f t="shared" si="3"/>
        <v>10.049999999999999</v>
      </c>
      <c r="B74" s="79" t="s">
        <v>87</v>
      </c>
      <c r="C74" s="78">
        <v>12</v>
      </c>
      <c r="D74" s="76" t="s">
        <v>88</v>
      </c>
    </row>
    <row r="75" spans="1:4" ht="38.25" customHeight="1" x14ac:dyDescent="0.25">
      <c r="A75" s="74">
        <f t="shared" si="3"/>
        <v>10.059999999999999</v>
      </c>
      <c r="B75" s="80" t="s">
        <v>89</v>
      </c>
      <c r="C75" s="78">
        <v>10</v>
      </c>
      <c r="D75" s="81" t="s">
        <v>88</v>
      </c>
    </row>
    <row r="76" spans="1:4" ht="15.75" x14ac:dyDescent="0.25">
      <c r="A76" s="58"/>
      <c r="B76" s="80"/>
      <c r="C76" s="78"/>
      <c r="D76" s="76"/>
    </row>
    <row r="77" spans="1:4" ht="31.5" x14ac:dyDescent="0.25">
      <c r="A77" s="41" t="s">
        <v>90</v>
      </c>
      <c r="B77" s="41" t="s">
        <v>91</v>
      </c>
      <c r="C77" s="78"/>
      <c r="D77" s="81"/>
    </row>
    <row r="78" spans="1:4" ht="46.5" customHeight="1" x14ac:dyDescent="0.25">
      <c r="A78" s="82">
        <v>11.01</v>
      </c>
      <c r="B78" s="77" t="s">
        <v>109</v>
      </c>
      <c r="C78" s="78">
        <v>10</v>
      </c>
      <c r="D78" s="81" t="s">
        <v>88</v>
      </c>
    </row>
    <row r="79" spans="1:4" ht="46.5" customHeight="1" x14ac:dyDescent="0.25">
      <c r="A79" s="82">
        <f>A78+0.01</f>
        <v>11.02</v>
      </c>
      <c r="B79" s="77" t="s">
        <v>110</v>
      </c>
      <c r="C79" s="78">
        <v>1</v>
      </c>
      <c r="D79" s="81" t="s">
        <v>31</v>
      </c>
    </row>
    <row r="80" spans="1:4" ht="15.75" x14ac:dyDescent="0.25">
      <c r="A80" s="83"/>
      <c r="B80" s="80"/>
      <c r="C80" s="78"/>
      <c r="D80" s="81"/>
    </row>
    <row r="81" spans="1:6" ht="15.75" x14ac:dyDescent="0.25">
      <c r="A81" s="41" t="s">
        <v>92</v>
      </c>
      <c r="B81" s="41" t="s">
        <v>93</v>
      </c>
      <c r="C81" s="78"/>
      <c r="D81" s="76"/>
    </row>
    <row r="82" spans="1:6" ht="29.25" customHeight="1" x14ac:dyDescent="0.25">
      <c r="A82" s="63">
        <v>12.01</v>
      </c>
      <c r="B82" s="84" t="s">
        <v>94</v>
      </c>
      <c r="C82" s="78">
        <v>99</v>
      </c>
      <c r="D82" s="61" t="s">
        <v>47</v>
      </c>
    </row>
    <row r="83" spans="1:6" ht="29.25" customHeight="1" x14ac:dyDescent="0.25">
      <c r="A83" s="85">
        <f>A82+0.01</f>
        <v>12.02</v>
      </c>
      <c r="B83" s="86" t="s">
        <v>95</v>
      </c>
      <c r="C83" s="60">
        <v>140</v>
      </c>
      <c r="D83" s="61" t="s">
        <v>47</v>
      </c>
    </row>
    <row r="84" spans="1:6" ht="15.75" x14ac:dyDescent="0.25">
      <c r="A84" s="58"/>
      <c r="B84" s="80"/>
      <c r="C84" s="78"/>
      <c r="D84" s="76"/>
    </row>
    <row r="85" spans="1:6" ht="15.75" x14ac:dyDescent="0.25">
      <c r="A85" s="41" t="s">
        <v>96</v>
      </c>
      <c r="B85" s="41" t="s">
        <v>97</v>
      </c>
      <c r="C85" s="51"/>
      <c r="D85" s="61"/>
    </row>
    <row r="86" spans="1:6" ht="15.75" x14ac:dyDescent="0.25">
      <c r="A86" s="49">
        <v>13.01</v>
      </c>
      <c r="B86" s="87" t="s">
        <v>98</v>
      </c>
      <c r="C86" s="51">
        <v>1</v>
      </c>
      <c r="D86" s="49" t="s">
        <v>31</v>
      </c>
    </row>
    <row r="87" spans="1:6" x14ac:dyDescent="0.25">
      <c r="A87" s="88"/>
      <c r="B87" s="89"/>
      <c r="C87" s="90"/>
      <c r="D87" s="91"/>
    </row>
    <row r="89" spans="1:6" ht="16.5" x14ac:dyDescent="0.25">
      <c r="A89" s="92" t="s">
        <v>99</v>
      </c>
      <c r="B89" s="93" t="s">
        <v>100</v>
      </c>
      <c r="C89" s="94"/>
      <c r="D89" s="95"/>
      <c r="E89" s="96"/>
      <c r="F89" s="97"/>
    </row>
    <row r="90" spans="1:6" ht="15.75" x14ac:dyDescent="0.25">
      <c r="A90" s="98">
        <v>1</v>
      </c>
      <c r="B90" s="99" t="s">
        <v>101</v>
      </c>
      <c r="C90" s="100">
        <v>0.1</v>
      </c>
      <c r="D90" s="101">
        <v>10</v>
      </c>
      <c r="E90" s="102" t="s">
        <v>102</v>
      </c>
      <c r="F90" s="102"/>
    </row>
    <row r="91" spans="1:6" ht="15.75" x14ac:dyDescent="0.25">
      <c r="A91" s="98">
        <f>A90+0.001</f>
        <v>1.0009999999999999</v>
      </c>
      <c r="B91" s="103" t="s">
        <v>103</v>
      </c>
      <c r="C91" s="100">
        <v>0.03</v>
      </c>
      <c r="D91" s="101">
        <v>3</v>
      </c>
      <c r="E91" s="102" t="s">
        <v>102</v>
      </c>
      <c r="F91" s="102"/>
    </row>
    <row r="92" spans="1:6" ht="15.75" x14ac:dyDescent="0.25">
      <c r="A92" s="98">
        <f>A91+0.001</f>
        <v>1.0019999999999998</v>
      </c>
      <c r="B92" s="103" t="s">
        <v>104</v>
      </c>
      <c r="C92" s="100">
        <v>2.5000000000000001E-2</v>
      </c>
      <c r="D92" s="101">
        <v>2.5</v>
      </c>
      <c r="E92" s="102" t="s">
        <v>102</v>
      </c>
      <c r="F92" s="102"/>
    </row>
    <row r="93" spans="1:6" ht="15.75" x14ac:dyDescent="0.25">
      <c r="A93" s="98">
        <f>A92+0.001</f>
        <v>1.0029999999999997</v>
      </c>
      <c r="B93" s="103" t="s">
        <v>105</v>
      </c>
      <c r="C93" s="100">
        <v>0.01</v>
      </c>
      <c r="D93" s="101">
        <v>1</v>
      </c>
      <c r="E93" s="102" t="s">
        <v>102</v>
      </c>
      <c r="F93" s="102"/>
    </row>
    <row r="94" spans="1:6" ht="31.5" x14ac:dyDescent="0.25">
      <c r="A94" s="98">
        <f>A93+0.001</f>
        <v>1.0039999999999996</v>
      </c>
      <c r="B94" s="104" t="s">
        <v>106</v>
      </c>
      <c r="C94" s="100">
        <v>1E-3</v>
      </c>
      <c r="D94" s="101">
        <v>0.1</v>
      </c>
      <c r="E94" s="102" t="s">
        <v>102</v>
      </c>
      <c r="F94" s="102"/>
    </row>
    <row r="95" spans="1:6" ht="31.5" x14ac:dyDescent="0.25">
      <c r="A95" s="98">
        <f>A94+0.001</f>
        <v>1.0049999999999994</v>
      </c>
      <c r="B95" s="105" t="s">
        <v>107</v>
      </c>
      <c r="C95" s="100">
        <f>+D95/100</f>
        <v>0.18</v>
      </c>
      <c r="D95" s="101">
        <v>18</v>
      </c>
      <c r="E95" s="102" t="s">
        <v>102</v>
      </c>
      <c r="F95" s="102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0866141732283472" right="0.70866141732283472" top="0.74803149606299213" bottom="0.74803149606299213" header="0.31496062992125984" footer="0.31496062992125984"/>
  <pageSetup scale="95" orientation="landscape" horizontalDpi="360" verticalDpi="360" r:id="rId1"/>
  <headerFooter>
    <oddFooter>&amp;R&amp;P</oddFooter>
  </headerFooter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2025-09-19T13:13:18Z</cp:lastPrinted>
  <dcterms:created xsi:type="dcterms:W3CDTF">2025-09-16T22:55:44Z</dcterms:created>
  <dcterms:modified xsi:type="dcterms:W3CDTF">2025-10-02T20:43:12Z</dcterms:modified>
</cp:coreProperties>
</file>