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A36" i="1"/>
  <c r="A37" i="1" s="1"/>
  <c r="A38" i="1" s="1"/>
  <c r="A39" i="1" s="1"/>
  <c r="C35" i="1"/>
  <c r="C31" i="1"/>
  <c r="A31" i="1"/>
  <c r="C30" i="1"/>
  <c r="C27" i="1"/>
  <c r="A27" i="1"/>
  <c r="C26" i="1"/>
  <c r="A23" i="1"/>
  <c r="C48" i="1" l="1"/>
  <c r="A43" i="1"/>
  <c r="A44" i="1" s="1"/>
  <c r="A45" i="1" s="1"/>
  <c r="A46" i="1" s="1"/>
</calcChain>
</file>

<file path=xl/sharedStrings.xml><?xml version="1.0" encoding="utf-8"?>
<sst xmlns="http://schemas.openxmlformats.org/spreadsheetml/2006/main" count="82" uniqueCount="65">
  <si>
    <t xml:space="preserve">       Ayuntamiento Municipal de los Alcarrizos  (AMA)</t>
  </si>
  <si>
    <t>Productivo, Participativo y Solidario</t>
  </si>
  <si>
    <t>Dirección de Planeamiento Urbano e Infraestructura Municipal</t>
  </si>
  <si>
    <t>Departamento de Análisis, Costos y Presupuestos</t>
  </si>
  <si>
    <t>Proyecto:</t>
  </si>
  <si>
    <t>Encajonamiento de cañada en la C/1ra esquina C/Hermanas Mirabal (cañada Obvia).En la Región Norte II.</t>
  </si>
  <si>
    <t>CODIGO:</t>
  </si>
  <si>
    <t>Región:</t>
  </si>
  <si>
    <t>NORTE II</t>
  </si>
  <si>
    <t>DISEÑADO POR:</t>
  </si>
  <si>
    <t>D.P.U.I.M.</t>
  </si>
  <si>
    <t>Área Esq.:</t>
  </si>
  <si>
    <t>En l C/1ra  esquina C/Hermanas Mirabal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</si>
  <si>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</si>
  <si>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</si>
  <si>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</si>
  <si>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</si>
  <si>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</si>
  <si>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</si>
  <si>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</si>
  <si>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</si>
  <si>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</si>
  <si>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</si>
  <si>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>Coordenada Norte</t>
  </si>
  <si>
    <t>Coordenada Este</t>
  </si>
  <si>
    <t>N°</t>
  </si>
  <si>
    <t>PARTIDAS</t>
  </si>
  <si>
    <t>CANTIDAD</t>
  </si>
  <si>
    <t>U</t>
  </si>
  <si>
    <t>I</t>
  </si>
  <si>
    <t>TRABAJOS  PRELIMINARES</t>
  </si>
  <si>
    <t>Valla informativa de la obra. 9x5 pie (El cuerpo) colocado a una altura  de  7 pie en adelante.</t>
  </si>
  <si>
    <t>UD</t>
  </si>
  <si>
    <t>II</t>
  </si>
  <si>
    <t xml:space="preserve">MOVIMIENTO DE TIERRA </t>
  </si>
  <si>
    <t xml:space="preserve">Excavación de material inservible con retro excavadora a lo largo de la cañada para encajonar cañada (160*4*1.50)en la C/1ra esquina C/Hermanas Mirabal </t>
  </si>
  <si>
    <t>HR</t>
  </si>
  <si>
    <t xml:space="preserve">Demolición de puente existente  con Excavadora con martillo (97.05m2)en la C/1ra esquina C/Hermanas Mirabal </t>
  </si>
  <si>
    <t>III</t>
  </si>
  <si>
    <t>RELLENO SUMINISTRO Y COMPACTACION</t>
  </si>
  <si>
    <t>Relleno en piedra tipo caliza  para estabilizar terreno en la C/1ra esquina C/Hermanas Mirabal   (160*4*1.50)</t>
  </si>
  <si>
    <t>M3</t>
  </si>
  <si>
    <t>IV</t>
  </si>
  <si>
    <t xml:space="preserve">CARGA Y BOTE DE MATERIAL INSERVIBLE </t>
  </si>
  <si>
    <t>Carga y  bote de material inservible en la C/1ra esquina C/Hermanas Mirabal (160*4*1.50)</t>
  </si>
  <si>
    <t>Carga y  bote de material inservible en la C/1ra esquina C/Hermanas Mirabal.(97.05m2*1.50m)</t>
  </si>
  <si>
    <t>V</t>
  </si>
  <si>
    <t>ENCAJONADO DE CAÑADA</t>
  </si>
  <si>
    <t>(CAÑADA OBVIA )</t>
  </si>
  <si>
    <t>Hormigón Ciclópeo con Arena lavada para el curado del Terreno en Área encajonado de cañada (160*4*0.20)en la C/1ra esquina C/Hermanas Mirabal.</t>
  </si>
  <si>
    <t>Construcción de platea doblemente armada de espesor 0.25m con Ø1/2 @0.28m en la dirección corta y Ø1/2 @0.28m en dirección larga primera camada, y Ø1/2@0.28m ambas direcciones segunda camada (160*4*0.25) (Hormigón industrial  210.00 kg/cm2+bomba)en la C/1ra esquina C/Hermanas Mirabal.</t>
  </si>
  <si>
    <t>Construcción  muros doblemente armado con Ø3/4" @0.20m en la dirección vertical  y Ø1/2  @0.18m en la dirección horizontal  con un espesor de 0.40m, (160*3*0.40)*2 (Dos Muros)  (Hormigón industrial  210.00 kg/cm2+bomba en la C/1ra esquina C/Hermanas Mirabal.</t>
  </si>
  <si>
    <t>Construcción de losa doblemente armada de espesor 0.25m con Ø 3/4 @0.15m en la dirección corta y Ø1/2 @0.20m en dirección larga primera camada, y Ø3/4 @0.20m ambas direcciones segunda camada(160*4*0.25) (Hormigón  industrial210.00 kg/cm2)en la C/1ra esquina C/Hermanas Mirabal.</t>
  </si>
  <si>
    <t>Construcción de muros aletones para encajonado de cañada  doblemente armado con Ø3/8" @0.20m en la dirección vertical  y Ø3/8@0.20m en la dirección horizontal  con un espesor de 0.40m(2*2*0.40)*4 (4 muros) (Hormigón 210.00 kg/cm2)en la C/1ra esquina C/Hermanas Mirabal.</t>
  </si>
  <si>
    <t>B</t>
  </si>
  <si>
    <t>GASTOS INDIRECTOS:</t>
  </si>
  <si>
    <t>DIRECCIÓN TÉCNICA Y RESP. CIVIL.</t>
  </si>
  <si>
    <t>GASTOS ADMINISTRATIVOS.</t>
  </si>
  <si>
    <t>%</t>
  </si>
  <si>
    <t>SEGUROS Y FIANZAS.</t>
  </si>
  <si>
    <t>LIQUIDACIÓN Y PRESTS . 
LABORALES. Ley 686</t>
  </si>
  <si>
    <t>CODIA 1X1000  Ley 6160 de 1963 para el estado y sus dependencias</t>
  </si>
  <si>
    <r>
      <t xml:space="preserve">ITBIS (Sobre el 10% </t>
    </r>
    <r>
      <rPr>
        <b/>
        <sz val="12"/>
        <rFont val="Arial"/>
        <family val="2"/>
      </rPr>
      <t>Normas 07-2007, Articulo 4-Parrafo I)</t>
    </r>
  </si>
  <si>
    <t>Regado, Nivelado y Compactado  con Granzote para terminación en la C/1ra esquina C/Hermanas Mirabal .(130*4*0.20)</t>
  </si>
  <si>
    <t>AMA-IM0925-P035-M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</si>
</sst>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rgb="FF333333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rgb="FF333333"/>
      </top>
      <bottom style="thin">
        <color rgb="FF33333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thin">
        <color indexed="64"/>
      </top>
      <bottom style="thin">
        <color rgb="FF333333"/>
      </bottom>
      <diagonal/>
    </border>
    <border>
      <left/>
      <right style="thick">
        <color indexed="64"/>
      </right>
      <top style="thin">
        <color indexed="64"/>
      </top>
      <bottom style="thin">
        <color rgb="FF333333"/>
      </bottom>
      <diagonal/>
    </border>
    <border>
      <left style="medium">
        <color indexed="64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ck">
        <color indexed="64"/>
      </right>
      <top style="thin">
        <color rgb="FF333333"/>
      </top>
      <bottom style="thin">
        <color rgb="FF333333"/>
      </bottom>
      <diagonal/>
    </border>
    <border>
      <left style="thick">
        <color indexed="64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 style="thin">
        <color rgb="FF333333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thick">
        <color indexed="64"/>
      </right>
      <top style="thin">
        <color rgb="FF333333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10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Continuous" wrapText="1"/>
    </xf>
    <xf numFmtId="4" fontId="6" fillId="0" borderId="0" xfId="1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 vertical="center" wrapText="1"/>
    </xf>
    <xf numFmtId="4" fontId="4" fillId="0" borderId="5" xfId="4" applyNumberFormat="1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4" fontId="4" fillId="0" borderId="10" xfId="4" applyNumberFormat="1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wrapText="1"/>
    </xf>
    <xf numFmtId="4" fontId="4" fillId="0" borderId="10" xfId="4" applyNumberFormat="1" applyFont="1" applyFill="1" applyBorder="1" applyAlignment="1">
      <alignment horizontal="center" wrapText="1"/>
    </xf>
    <xf numFmtId="0" fontId="4" fillId="0" borderId="15" xfId="4" applyFont="1" applyFill="1" applyBorder="1" applyAlignment="1">
      <alignment horizontal="center" vertical="center" wrapText="1"/>
    </xf>
    <xf numFmtId="4" fontId="4" fillId="0" borderId="19" xfId="4" applyNumberFormat="1" applyFont="1" applyFill="1" applyBorder="1" applyAlignment="1">
      <alignment horizontal="center" wrapText="1"/>
    </xf>
    <xf numFmtId="4" fontId="4" fillId="0" borderId="20" xfId="4" applyNumberFormat="1" applyFont="1" applyFill="1" applyBorder="1" applyAlignment="1">
      <alignment horizontal="center" wrapText="1"/>
    </xf>
    <xf numFmtId="0" fontId="4" fillId="0" borderId="21" xfId="4" applyFont="1" applyFill="1" applyBorder="1" applyAlignment="1">
      <alignment horizontal="center" wrapText="1"/>
    </xf>
    <xf numFmtId="0" fontId="4" fillId="0" borderId="22" xfId="4" applyFont="1" applyFill="1" applyBorder="1" applyAlignment="1">
      <alignment horizontal="center" vertical="center" wrapText="1"/>
    </xf>
    <xf numFmtId="15" fontId="3" fillId="0" borderId="0" xfId="4" applyNumberFormat="1" applyFont="1" applyFill="1" applyBorder="1" applyAlignment="1">
      <alignment horizontal="center" wrapText="1"/>
    </xf>
    <xf numFmtId="4" fontId="4" fillId="0" borderId="0" xfId="4" applyNumberFormat="1" applyFont="1" applyFill="1" applyBorder="1" applyAlignment="1">
      <alignment horizontal="center" wrapText="1"/>
    </xf>
    <xf numFmtId="0" fontId="4" fillId="0" borderId="23" xfId="4" applyFont="1" applyFill="1" applyBorder="1" applyAlignment="1">
      <alignment horizontal="center" wrapText="1"/>
    </xf>
    <xf numFmtId="4" fontId="3" fillId="2" borderId="27" xfId="4" applyNumberFormat="1" applyFont="1" applyFill="1" applyBorder="1" applyAlignment="1">
      <alignment wrapText="1"/>
    </xf>
    <xf numFmtId="4" fontId="3" fillId="2" borderId="28" xfId="4" applyNumberFormat="1" applyFont="1" applyFill="1" applyBorder="1" applyAlignment="1">
      <alignment wrapText="1"/>
    </xf>
    <xf numFmtId="0" fontId="4" fillId="0" borderId="29" xfId="4" applyFont="1" applyFill="1" applyBorder="1" applyAlignment="1">
      <alignment horizontal="center" vertical="center" wrapText="1"/>
    </xf>
    <xf numFmtId="4" fontId="3" fillId="0" borderId="17" xfId="4" applyNumberFormat="1" applyFont="1" applyFill="1" applyBorder="1" applyAlignment="1">
      <alignment horizontal="center" wrapText="1"/>
    </xf>
    <xf numFmtId="166" fontId="8" fillId="3" borderId="27" xfId="0" applyNumberFormat="1" applyFont="1" applyFill="1" applyBorder="1" applyAlignment="1">
      <alignment horizontal="center"/>
    </xf>
    <xf numFmtId="4" fontId="8" fillId="3" borderId="27" xfId="0" applyNumberFormat="1" applyFont="1" applyFill="1" applyBorder="1" applyAlignment="1">
      <alignment horizontal="center" wrapText="1"/>
    </xf>
    <xf numFmtId="4" fontId="8" fillId="3" borderId="27" xfId="1" applyNumberFormat="1" applyFont="1" applyFill="1" applyBorder="1" applyAlignment="1">
      <alignment horizontal="center"/>
    </xf>
    <xf numFmtId="4" fontId="8" fillId="3" borderId="27" xfId="0" applyNumberFormat="1" applyFont="1" applyFill="1" applyBorder="1" applyAlignment="1">
      <alignment horizontal="center"/>
    </xf>
    <xf numFmtId="0" fontId="9" fillId="4" borderId="27" xfId="5" applyFont="1" applyFill="1" applyBorder="1" applyAlignment="1">
      <alignment horizontal="center" vertical="center" wrapText="1"/>
    </xf>
    <xf numFmtId="0" fontId="9" fillId="4" borderId="27" xfId="5" applyFont="1" applyFill="1" applyBorder="1" applyAlignment="1">
      <alignment horizontal="center" wrapText="1"/>
    </xf>
    <xf numFmtId="4" fontId="10" fillId="0" borderId="27" xfId="5" applyNumberFormat="1" applyFont="1" applyFill="1" applyBorder="1" applyAlignment="1">
      <alignment horizontal="center" wrapText="1"/>
    </xf>
    <xf numFmtId="2" fontId="10" fillId="0" borderId="27" xfId="0" applyNumberFormat="1" applyFont="1" applyBorder="1" applyAlignment="1">
      <alignment horizontal="center"/>
    </xf>
    <xf numFmtId="0" fontId="10" fillId="0" borderId="27" xfId="5" applyFont="1" applyFill="1" applyBorder="1" applyAlignment="1">
      <alignment horizontal="left" wrapText="1"/>
    </xf>
    <xf numFmtId="4" fontId="10" fillId="0" borderId="27" xfId="0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7" xfId="0" applyFont="1" applyBorder="1"/>
    <xf numFmtId="4" fontId="9" fillId="0" borderId="27" xfId="5" applyNumberFormat="1" applyFont="1" applyFill="1" applyBorder="1" applyAlignment="1">
      <alignment horizontal="center" wrapText="1"/>
    </xf>
    <xf numFmtId="0" fontId="9" fillId="0" borderId="27" xfId="5" applyFont="1" applyFill="1" applyBorder="1" applyAlignment="1">
      <alignment horizontal="center" wrapText="1"/>
    </xf>
    <xf numFmtId="0" fontId="10" fillId="0" borderId="27" xfId="5" applyFont="1" applyFill="1" applyBorder="1" applyAlignment="1">
      <alignment horizontal="center" wrapText="1"/>
    </xf>
    <xf numFmtId="4" fontId="11" fillId="5" borderId="27" xfId="0" applyNumberFormat="1" applyFont="1" applyFill="1" applyBorder="1" applyAlignment="1">
      <alignment horizontal="center"/>
    </xf>
    <xf numFmtId="0" fontId="11" fillId="0" borderId="27" xfId="5" applyFont="1" applyFill="1" applyBorder="1" applyAlignment="1">
      <alignment horizontal="left" vertical="center" wrapText="1"/>
    </xf>
    <xf numFmtId="4" fontId="11" fillId="0" borderId="27" xfId="5" applyNumberFormat="1" applyFont="1" applyFill="1" applyBorder="1" applyAlignment="1">
      <alignment horizontal="center" wrapText="1"/>
    </xf>
    <xf numFmtId="0" fontId="11" fillId="0" borderId="27" xfId="5" applyFont="1" applyFill="1" applyBorder="1" applyAlignment="1">
      <alignment horizontal="center" wrapText="1"/>
    </xf>
    <xf numFmtId="0" fontId="0" fillId="0" borderId="27" xfId="0" applyBorder="1"/>
    <xf numFmtId="0" fontId="12" fillId="5" borderId="27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left" vertical="center" wrapText="1"/>
    </xf>
    <xf numFmtId="4" fontId="11" fillId="5" borderId="27" xfId="1" applyNumberFormat="1" applyFont="1" applyFill="1" applyBorder="1" applyAlignment="1">
      <alignment horizontal="center"/>
    </xf>
    <xf numFmtId="4" fontId="10" fillId="5" borderId="27" xfId="0" applyNumberFormat="1" applyFont="1" applyFill="1" applyBorder="1" applyAlignment="1">
      <alignment horizontal="center"/>
    </xf>
    <xf numFmtId="0" fontId="10" fillId="0" borderId="27" xfId="5" applyFont="1" applyFill="1" applyBorder="1" applyAlignment="1">
      <alignment horizontal="left" vertical="center" wrapText="1"/>
    </xf>
    <xf numFmtId="0" fontId="11" fillId="0" borderId="27" xfId="5" applyFont="1" applyFill="1" applyBorder="1" applyAlignment="1">
      <alignment horizontal="left" wrapText="1"/>
    </xf>
    <xf numFmtId="2" fontId="10" fillId="5" borderId="27" xfId="0" applyNumberFormat="1" applyFont="1" applyFill="1" applyBorder="1" applyAlignment="1">
      <alignment horizontal="center"/>
    </xf>
    <xf numFmtId="0" fontId="10" fillId="5" borderId="27" xfId="5" applyFont="1" applyFill="1" applyBorder="1" applyAlignment="1">
      <alignment horizontal="left" wrapText="1"/>
    </xf>
    <xf numFmtId="4" fontId="10" fillId="5" borderId="27" xfId="5" applyNumberFormat="1" applyFont="1" applyFill="1" applyBorder="1" applyAlignment="1">
      <alignment horizontal="center" wrapText="1"/>
    </xf>
    <xf numFmtId="0" fontId="11" fillId="5" borderId="27" xfId="5" applyFont="1" applyFill="1" applyBorder="1" applyAlignment="1">
      <alignment horizontal="center" wrapText="1"/>
    </xf>
    <xf numFmtId="166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10" fillId="0" borderId="0" xfId="5" applyNumberFormat="1" applyFont="1" applyFill="1" applyBorder="1" applyAlignment="1">
      <alignment horizontal="center" wrapText="1"/>
    </xf>
    <xf numFmtId="166" fontId="12" fillId="0" borderId="0" xfId="0" applyNumberFormat="1" applyFont="1" applyFill="1" applyBorder="1" applyAlignment="1"/>
    <xf numFmtId="4" fontId="12" fillId="0" borderId="0" xfId="1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/>
    <xf numFmtId="4" fontId="11" fillId="0" borderId="0" xfId="1" applyNumberFormat="1" applyFont="1" applyFill="1" applyBorder="1" applyAlignment="1"/>
    <xf numFmtId="166" fontId="11" fillId="0" borderId="0" xfId="0" applyNumberFormat="1" applyFont="1" applyFill="1" applyBorder="1" applyAlignment="1"/>
    <xf numFmtId="4" fontId="11" fillId="0" borderId="0" xfId="1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/>
    <xf numFmtId="4" fontId="11" fillId="0" borderId="0" xfId="3" applyNumberFormat="1" applyFont="1" applyFill="1" applyBorder="1" applyAlignment="1"/>
    <xf numFmtId="164" fontId="11" fillId="0" borderId="0" xfId="2" applyNumberFormat="1" applyFont="1" applyFill="1" applyBorder="1" applyAlignment="1">
      <alignment wrapText="1"/>
    </xf>
    <xf numFmtId="164" fontId="11" fillId="0" borderId="0" xfId="2" applyNumberFormat="1" applyFont="1" applyBorder="1" applyAlignment="1">
      <alignment wrapText="1"/>
    </xf>
    <xf numFmtId="4" fontId="11" fillId="0" borderId="0" xfId="2" applyNumberFormat="1" applyFont="1" applyBorder="1" applyAlignment="1">
      <alignment wrapText="1"/>
    </xf>
    <xf numFmtId="166" fontId="11" fillId="0" borderId="0" xfId="1" applyNumberFormat="1" applyFont="1" applyFill="1" applyBorder="1" applyAlignment="1">
      <alignment horizontal="center"/>
    </xf>
    <xf numFmtId="2" fontId="11" fillId="0" borderId="27" xfId="5" applyNumberFormat="1" applyFont="1" applyFill="1" applyBorder="1" applyAlignment="1">
      <alignment horizontal="center" vertical="center" wrapText="1"/>
    </xf>
    <xf numFmtId="0" fontId="10" fillId="0" borderId="27" xfId="5" applyFont="1" applyBorder="1" applyAlignment="1">
      <alignment horizontal="left" wrapText="1"/>
    </xf>
    <xf numFmtId="4" fontId="10" fillId="0" borderId="27" xfId="5" applyNumberFormat="1" applyFont="1" applyBorder="1" applyAlignment="1">
      <alignment horizontal="center" wrapText="1"/>
    </xf>
    <xf numFmtId="0" fontId="10" fillId="0" borderId="27" xfId="5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4" fontId="3" fillId="2" borderId="24" xfId="4" applyNumberFormat="1" applyFont="1" applyFill="1" applyBorder="1" applyAlignment="1">
      <alignment horizontal="center" wrapText="1"/>
    </xf>
    <xf numFmtId="4" fontId="3" fillId="2" borderId="25" xfId="4" applyNumberFormat="1" applyFont="1" applyFill="1" applyBorder="1" applyAlignment="1">
      <alignment horizontal="center" wrapText="1"/>
    </xf>
    <xf numFmtId="4" fontId="3" fillId="2" borderId="26" xfId="4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wrapText="1"/>
    </xf>
    <xf numFmtId="0" fontId="3" fillId="0" borderId="12" xfId="4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3" xfId="4" applyFont="1" applyFill="1" applyBorder="1" applyAlignment="1">
      <alignment horizontal="center" wrapText="1"/>
    </xf>
    <xf numFmtId="0" fontId="3" fillId="0" borderId="14" xfId="4" applyFont="1" applyFill="1" applyBorder="1" applyAlignment="1">
      <alignment horizontal="center" wrapText="1"/>
    </xf>
    <xf numFmtId="167" fontId="3" fillId="0" borderId="16" xfId="0" applyNumberFormat="1" applyFont="1" applyFill="1" applyBorder="1" applyAlignment="1">
      <alignment horizontal="center" wrapText="1"/>
    </xf>
    <xf numFmtId="167" fontId="3" fillId="0" borderId="17" xfId="0" applyNumberFormat="1" applyFont="1" applyFill="1" applyBorder="1" applyAlignment="1">
      <alignment horizontal="center" wrapText="1"/>
    </xf>
    <xf numFmtId="167" fontId="3" fillId="0" borderId="18" xfId="0" applyNumberFormat="1" applyFont="1" applyFill="1" applyBorder="1" applyAlignment="1">
      <alignment horizontal="center" wrapText="1"/>
    </xf>
  </cellXfs>
  <cellStyles count="6">
    <cellStyle name="Millares" xfId="1" builtinId="3"/>
    <cellStyle name="Millares [0]" xfId="2" builtinId="6"/>
    <cellStyle name="Normal" xfId="0" builtinId="0"/>
    <cellStyle name="Normal_Capellan Lebron" xfId="5"/>
    <cellStyle name="Normal_parque de la union1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271317</xdr:colOff>
      <xdr:row>0</xdr:row>
      <xdr:rowOff>95681</xdr:rowOff>
    </xdr:from>
    <xdr:to>
      <xdr:col>1</xdr:col>
      <xdr:colOff>769937</xdr:colOff>
      <xdr:row>6</xdr:row>
      <xdr:rowOff>93085</xdr:rowOff>
    </xdr:to>
    <xdr:pic>
      <xdr:nvPicPr>
        <xdr:cNvPr id="3" name="Imagen 2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17" y="95681"/>
          <a:ext cx="1346345" cy="1140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selection activeCell="F8" sqref="F8:G8"/>
    </sheetView>
  </sheetViews>
  <sheetFormatPr baseColWidth="10" defaultRowHeight="15" x14ac:dyDescent="0.25"/>
  <cols>
    <col min="1" max="1" width="12.7109375" customWidth="1"/>
    <col min="2" max="2" width="36.85546875" customWidth="1"/>
    <col min="3" max="3" width="14.85546875" customWidth="1"/>
    <col min="4" max="4" width="9" customWidth="1"/>
    <col min="5" max="5" width="11.85546875" customWidth="1"/>
    <col min="6" max="6" width="17" customWidth="1"/>
    <col min="7" max="7" width="16" customWidth="1"/>
  </cols>
  <sheetData>
    <row r="1" spans="1:7" x14ac:dyDescent="0.25">
      <c r="A1" s="1"/>
      <c r="B1" s="1"/>
      <c r="C1" s="1"/>
      <c r="D1" s="1"/>
      <c r="E1" s="1"/>
      <c r="F1" s="2"/>
      <c r="G1" s="1"/>
    </row>
    <row r="2" spans="1:7" x14ac:dyDescent="0.25">
      <c r="A2" s="3"/>
      <c r="B2" s="84" t="s">
        <v>0</v>
      </c>
      <c r="C2" s="84"/>
      <c r="D2" s="84"/>
      <c r="E2" s="84"/>
      <c r="F2" s="84"/>
      <c r="G2" s="84"/>
    </row>
    <row r="3" spans="1:7" x14ac:dyDescent="0.25">
      <c r="A3" s="84" t="s">
        <v>1</v>
      </c>
      <c r="B3" s="84"/>
      <c r="C3" s="84"/>
      <c r="D3" s="84"/>
      <c r="E3" s="84"/>
      <c r="F3" s="84"/>
      <c r="G3" s="84"/>
    </row>
    <row r="4" spans="1:7" x14ac:dyDescent="0.25">
      <c r="A4" s="3"/>
      <c r="B4" s="84"/>
      <c r="C4" s="84"/>
      <c r="D4" s="84"/>
      <c r="E4" s="84"/>
      <c r="F4" s="84"/>
      <c r="G4" s="4"/>
    </row>
    <row r="5" spans="1:7" x14ac:dyDescent="0.25">
      <c r="A5" s="85" t="s">
        <v>2</v>
      </c>
      <c r="B5" s="85"/>
      <c r="C5" s="85"/>
      <c r="D5" s="85"/>
      <c r="E5" s="85"/>
      <c r="F5" s="85"/>
      <c r="G5" s="85"/>
    </row>
    <row r="6" spans="1:7" x14ac:dyDescent="0.25">
      <c r="A6" s="86" t="s">
        <v>3</v>
      </c>
      <c r="B6" s="86"/>
      <c r="C6" s="86"/>
      <c r="D6" s="86"/>
      <c r="E6" s="86"/>
      <c r="F6" s="86"/>
      <c r="G6" s="86"/>
    </row>
    <row r="7" spans="1:7" ht="15.75" thickBot="1" x14ac:dyDescent="0.3">
      <c r="A7" s="5"/>
      <c r="B7" s="6"/>
      <c r="C7" s="7"/>
      <c r="D7" s="8"/>
      <c r="E7" s="7"/>
      <c r="F7" s="9"/>
      <c r="G7" s="10"/>
    </row>
    <row r="8" spans="1:7" ht="58.5" customHeight="1" thickTop="1" thickBot="1" x14ac:dyDescent="0.3">
      <c r="A8" s="11" t="s">
        <v>4</v>
      </c>
      <c r="B8" s="79" t="s">
        <v>5</v>
      </c>
      <c r="C8" s="80"/>
      <c r="D8" s="81"/>
      <c r="E8" s="12" t="s">
        <v>6</v>
      </c>
      <c r="F8" s="82" t="s">
        <v>64</v>
      </c>
      <c r="G8" s="83"/>
    </row>
    <row r="9" spans="1:7" ht="29.25" thickBot="1" x14ac:dyDescent="0.3">
      <c r="A9" s="13" t="s">
        <v>7</v>
      </c>
      <c r="B9" s="82" t="s">
        <v>8</v>
      </c>
      <c r="C9" s="90"/>
      <c r="D9" s="83"/>
      <c r="E9" s="14" t="s">
        <v>9</v>
      </c>
      <c r="F9" s="91" t="s">
        <v>10</v>
      </c>
      <c r="G9" s="92"/>
    </row>
    <row r="10" spans="1:7" ht="36" customHeight="1" thickBot="1" x14ac:dyDescent="0.3">
      <c r="A10" s="15" t="s">
        <v>11</v>
      </c>
      <c r="B10" s="93" t="s">
        <v>12</v>
      </c>
      <c r="C10" s="94"/>
      <c r="D10" s="95"/>
      <c r="E10" s="16" t="s">
        <v>13</v>
      </c>
      <c r="F10" s="96" t="s">
        <v>14</v>
      </c>
      <c r="G10" s="97"/>
    </row>
    <row r="11" spans="1:7" ht="15.75" thickBot="1" x14ac:dyDescent="0.3">
      <c r="A11" s="17" t="s">
        <v>15</v>
      </c>
      <c r="B11" s="98">
        <v>45919</v>
      </c>
      <c r="C11" s="99"/>
      <c r="D11" s="100"/>
      <c r="E11" s="18" t="s">
        <v>16</v>
      </c>
      <c r="F11" s="19">
        <v>0</v>
      </c>
      <c r="G11" s="20" t="s">
        <v>17</v>
      </c>
    </row>
    <row r="12" spans="1:7" x14ac:dyDescent="0.25">
      <c r="A12" s="21" t="s">
        <v>18</v>
      </c>
      <c r="B12" s="22"/>
      <c r="C12" s="23" t="s">
        <v>19</v>
      </c>
      <c r="D12" s="23" t="s">
        <v>20</v>
      </c>
      <c r="E12" s="23" t="s">
        <v>21</v>
      </c>
      <c r="F12" s="23" t="s">
        <v>20</v>
      </c>
      <c r="G12" s="24" t="s">
        <v>17</v>
      </c>
    </row>
    <row r="13" spans="1:7" x14ac:dyDescent="0.25">
      <c r="A13" s="21" t="s">
        <v>22</v>
      </c>
      <c r="B13" s="22"/>
      <c r="C13" s="87" t="s">
        <v>23</v>
      </c>
      <c r="D13" s="88"/>
      <c r="E13" s="89"/>
      <c r="F13" s="25"/>
      <c r="G13" s="26"/>
    </row>
    <row r="14" spans="1:7" ht="15.75" thickBot="1" x14ac:dyDescent="0.3">
      <c r="A14" s="27"/>
      <c r="B14" s="28"/>
      <c r="C14" s="87" t="s">
        <v>24</v>
      </c>
      <c r="D14" s="88"/>
      <c r="E14" s="89"/>
      <c r="F14" s="25"/>
      <c r="G14" s="26"/>
    </row>
    <row r="16" spans="1:7" x14ac:dyDescent="0.25">
      <c r="A16" s="29" t="s">
        <v>25</v>
      </c>
      <c r="B16" s="30" t="s">
        <v>26</v>
      </c>
      <c r="C16" s="31" t="s">
        <v>27</v>
      </c>
      <c r="D16" s="32" t="s">
        <v>28</v>
      </c>
    </row>
    <row r="18" spans="1:4" ht="15.75" x14ac:dyDescent="0.25">
      <c r="A18" s="33" t="s">
        <v>29</v>
      </c>
      <c r="B18" s="34" t="s">
        <v>30</v>
      </c>
      <c r="C18" s="35"/>
      <c r="D18" s="35"/>
    </row>
    <row r="19" spans="1:4" ht="54.75" customHeight="1" x14ac:dyDescent="0.25">
      <c r="A19" s="36">
        <v>1.01</v>
      </c>
      <c r="B19" s="37" t="s">
        <v>31</v>
      </c>
      <c r="C19" s="38">
        <v>2</v>
      </c>
      <c r="D19" s="39" t="s">
        <v>32</v>
      </c>
    </row>
    <row r="20" spans="1:4" ht="15.75" x14ac:dyDescent="0.25">
      <c r="A20" s="40"/>
      <c r="B20" s="40"/>
      <c r="C20" s="40"/>
      <c r="D20" s="40"/>
    </row>
    <row r="21" spans="1:4" ht="15.75" x14ac:dyDescent="0.25">
      <c r="A21" s="34" t="s">
        <v>33</v>
      </c>
      <c r="B21" s="34" t="s">
        <v>34</v>
      </c>
      <c r="C21" s="41"/>
      <c r="D21" s="42"/>
    </row>
    <row r="22" spans="1:4" ht="80.25" customHeight="1" x14ac:dyDescent="0.25">
      <c r="A22" s="43">
        <v>2.0099999999999998</v>
      </c>
      <c r="B22" s="37" t="s">
        <v>35</v>
      </c>
      <c r="C22" s="35">
        <v>72</v>
      </c>
      <c r="D22" s="43" t="s">
        <v>36</v>
      </c>
    </row>
    <row r="23" spans="1:4" ht="80.25" customHeight="1" x14ac:dyDescent="0.25">
      <c r="A23" s="43">
        <f>A22+0.01</f>
        <v>2.0199999999999996</v>
      </c>
      <c r="B23" s="37" t="s">
        <v>37</v>
      </c>
      <c r="C23" s="35">
        <v>72</v>
      </c>
      <c r="D23" s="43" t="s">
        <v>36</v>
      </c>
    </row>
    <row r="25" spans="1:4" ht="31.5" x14ac:dyDescent="0.25">
      <c r="A25" s="34" t="s">
        <v>38</v>
      </c>
      <c r="B25" s="33" t="s">
        <v>39</v>
      </c>
      <c r="C25" s="35"/>
      <c r="D25" s="43"/>
    </row>
    <row r="26" spans="1:4" ht="79.5" customHeight="1" x14ac:dyDescent="0.25">
      <c r="A26" s="44">
        <v>3.01</v>
      </c>
      <c r="B26" s="45" t="s">
        <v>40</v>
      </c>
      <c r="C26" s="46">
        <f>(160*4*1.5)</f>
        <v>960</v>
      </c>
      <c r="D26" s="47" t="s">
        <v>41</v>
      </c>
    </row>
    <row r="27" spans="1:4" ht="79.5" customHeight="1" x14ac:dyDescent="0.25">
      <c r="A27" s="44">
        <f>A26+0.01</f>
        <v>3.0199999999999996</v>
      </c>
      <c r="B27" s="45" t="s">
        <v>63</v>
      </c>
      <c r="C27" s="46">
        <f>(130*4*0.2)</f>
        <v>104</v>
      </c>
      <c r="D27" s="47" t="s">
        <v>41</v>
      </c>
    </row>
    <row r="28" spans="1:4" x14ac:dyDescent="0.25">
      <c r="A28" s="48"/>
      <c r="B28" s="48"/>
      <c r="C28" s="48"/>
      <c r="D28" s="48"/>
    </row>
    <row r="29" spans="1:4" ht="31.5" x14ac:dyDescent="0.25">
      <c r="A29" s="34" t="s">
        <v>42</v>
      </c>
      <c r="B29" s="33" t="s">
        <v>43</v>
      </c>
      <c r="C29" s="49"/>
      <c r="D29" s="49"/>
    </row>
    <row r="30" spans="1:4" ht="45" x14ac:dyDescent="0.25">
      <c r="A30" s="44">
        <v>4.01</v>
      </c>
      <c r="B30" s="50" t="s">
        <v>44</v>
      </c>
      <c r="C30" s="51">
        <f>(160*4*1.5)</f>
        <v>960</v>
      </c>
      <c r="D30" s="52" t="s">
        <v>41</v>
      </c>
    </row>
    <row r="31" spans="1:4" ht="60" x14ac:dyDescent="0.25">
      <c r="A31" s="43">
        <f>A30+0.01</f>
        <v>4.0199999999999996</v>
      </c>
      <c r="B31" s="53" t="s">
        <v>45</v>
      </c>
      <c r="C31" s="35">
        <f>(97.05*1.5)</f>
        <v>145.57499999999999</v>
      </c>
      <c r="D31" s="52" t="s">
        <v>41</v>
      </c>
    </row>
    <row r="33" spans="1:5" ht="15.75" x14ac:dyDescent="0.25">
      <c r="A33" s="34" t="s">
        <v>46</v>
      </c>
      <c r="B33" s="33" t="s">
        <v>47</v>
      </c>
      <c r="C33" s="46"/>
      <c r="D33" s="47"/>
    </row>
    <row r="34" spans="1:5" ht="15.75" x14ac:dyDescent="0.25">
      <c r="A34" s="34" t="s">
        <v>33</v>
      </c>
      <c r="B34" s="33" t="s">
        <v>48</v>
      </c>
      <c r="C34" s="46"/>
      <c r="D34" s="47"/>
    </row>
    <row r="35" spans="1:5" ht="171" customHeight="1" x14ac:dyDescent="0.25">
      <c r="A35" s="39">
        <v>5.01</v>
      </c>
      <c r="B35" s="54" t="s">
        <v>49</v>
      </c>
      <c r="C35" s="46">
        <f xml:space="preserve"> (160*4*0.2)</f>
        <v>128</v>
      </c>
      <c r="D35" s="47" t="s">
        <v>41</v>
      </c>
    </row>
    <row r="36" spans="1:5" ht="171" customHeight="1" x14ac:dyDescent="0.25">
      <c r="A36" s="39">
        <f t="shared" ref="A36:A39" si="0">A35+0.01</f>
        <v>5.0199999999999996</v>
      </c>
      <c r="B36" s="37" t="s">
        <v>50</v>
      </c>
      <c r="C36" s="35">
        <f>(160*4*0.25)</f>
        <v>160</v>
      </c>
      <c r="D36" s="47" t="s">
        <v>41</v>
      </c>
    </row>
    <row r="37" spans="1:5" ht="171" customHeight="1" x14ac:dyDescent="0.25">
      <c r="A37" s="39">
        <f t="shared" si="0"/>
        <v>5.0299999999999994</v>
      </c>
      <c r="B37" s="37" t="s">
        <v>51</v>
      </c>
      <c r="C37" s="35">
        <f xml:space="preserve"> (160*3*0.4)*2</f>
        <v>384</v>
      </c>
      <c r="D37" s="47" t="s">
        <v>41</v>
      </c>
    </row>
    <row r="38" spans="1:5" ht="171" customHeight="1" x14ac:dyDescent="0.25">
      <c r="A38" s="55">
        <f t="shared" si="0"/>
        <v>5.0399999999999991</v>
      </c>
      <c r="B38" s="56" t="s">
        <v>52</v>
      </c>
      <c r="C38" s="57">
        <f>(160*4*0.25)</f>
        <v>160</v>
      </c>
      <c r="D38" s="58" t="s">
        <v>41</v>
      </c>
    </row>
    <row r="39" spans="1:5" ht="171" customHeight="1" x14ac:dyDescent="0.25">
      <c r="A39" s="36">
        <f t="shared" si="0"/>
        <v>5.0499999999999989</v>
      </c>
      <c r="B39" s="37" t="s">
        <v>53</v>
      </c>
      <c r="C39" s="35">
        <f>(2*2*0.4)*4</f>
        <v>6.4</v>
      </c>
      <c r="D39" s="47" t="s">
        <v>41</v>
      </c>
    </row>
    <row r="40" spans="1:5" ht="15.75" x14ac:dyDescent="0.25">
      <c r="A40" s="75"/>
      <c r="B40" s="76"/>
      <c r="C40" s="77"/>
      <c r="D40" s="78"/>
    </row>
    <row r="41" spans="1:5" ht="15.75" x14ac:dyDescent="0.25">
      <c r="A41" s="59" t="s">
        <v>54</v>
      </c>
      <c r="B41" s="60" t="s">
        <v>55</v>
      </c>
      <c r="C41" s="61"/>
      <c r="D41" s="62"/>
      <c r="E41" s="63"/>
    </row>
    <row r="42" spans="1:5" ht="15.75" x14ac:dyDescent="0.25">
      <c r="A42" s="64">
        <v>1</v>
      </c>
      <c r="B42" s="65" t="s">
        <v>56</v>
      </c>
      <c r="C42" s="66"/>
      <c r="D42" s="67"/>
      <c r="E42" s="68"/>
    </row>
    <row r="43" spans="1:5" ht="15.75" x14ac:dyDescent="0.25">
      <c r="A43" s="64">
        <f>A42+0.001</f>
        <v>1.0009999999999999</v>
      </c>
      <c r="B43" s="69" t="s">
        <v>57</v>
      </c>
      <c r="C43" s="70">
        <v>0.1</v>
      </c>
      <c r="D43" s="67">
        <v>10</v>
      </c>
      <c r="E43" s="68" t="s">
        <v>58</v>
      </c>
    </row>
    <row r="44" spans="1:5" ht="15.75" x14ac:dyDescent="0.25">
      <c r="A44" s="64">
        <f>A43+0.001</f>
        <v>1.0019999999999998</v>
      </c>
      <c r="B44" s="69" t="s">
        <v>59</v>
      </c>
      <c r="C44" s="70">
        <v>0.03</v>
      </c>
      <c r="D44" s="67">
        <v>3</v>
      </c>
      <c r="E44" s="68" t="s">
        <v>58</v>
      </c>
    </row>
    <row r="45" spans="1:5" ht="30.75" x14ac:dyDescent="0.25">
      <c r="A45" s="64">
        <f>A44+0.001</f>
        <v>1.0029999999999997</v>
      </c>
      <c r="B45" s="71" t="s">
        <v>60</v>
      </c>
      <c r="C45" s="70">
        <v>2.5000000000000001E-2</v>
      </c>
      <c r="D45" s="67">
        <v>2.5</v>
      </c>
      <c r="E45" s="68" t="s">
        <v>58</v>
      </c>
    </row>
    <row r="46" spans="1:5" ht="45.75" x14ac:dyDescent="0.25">
      <c r="A46" s="64">
        <f>A45+0.001</f>
        <v>1.0039999999999996</v>
      </c>
      <c r="B46" s="71" t="s">
        <v>61</v>
      </c>
      <c r="C46" s="70">
        <v>0.01</v>
      </c>
      <c r="D46" s="67">
        <v>1</v>
      </c>
      <c r="E46" s="68" t="s">
        <v>58</v>
      </c>
    </row>
    <row r="47" spans="1:5" ht="30.75" x14ac:dyDescent="0.25">
      <c r="A47" s="64">
        <v>1.0049999999999999</v>
      </c>
      <c r="B47" s="72" t="s">
        <v>62</v>
      </c>
      <c r="C47" s="70">
        <v>1E-3</v>
      </c>
      <c r="D47" s="67">
        <v>0.1</v>
      </c>
      <c r="E47" s="68" t="s">
        <v>58</v>
      </c>
    </row>
    <row r="48" spans="1:5" ht="15.75" x14ac:dyDescent="0.25">
      <c r="A48" s="64"/>
      <c r="B48" s="73"/>
      <c r="C48" s="70">
        <f>+D48/100</f>
        <v>0.18</v>
      </c>
      <c r="D48" s="67">
        <v>18</v>
      </c>
      <c r="E48" s="74" t="s">
        <v>58</v>
      </c>
    </row>
  </sheetData>
  <mergeCells count="14">
    <mergeCell ref="C14:E14"/>
    <mergeCell ref="B9:D9"/>
    <mergeCell ref="F9:G9"/>
    <mergeCell ref="B10:D10"/>
    <mergeCell ref="F10:G10"/>
    <mergeCell ref="B11:D11"/>
    <mergeCell ref="C13:E13"/>
    <mergeCell ref="B8:D8"/>
    <mergeCell ref="F8:G8"/>
    <mergeCell ref="B2:G2"/>
    <mergeCell ref="A3:G3"/>
    <mergeCell ref="B4:F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5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2025-09-19T12:40:40Z</cp:lastPrinted>
  <dcterms:created xsi:type="dcterms:W3CDTF">2025-09-16T22:25:25Z</dcterms:created>
  <dcterms:modified xsi:type="dcterms:W3CDTF">2025-10-02T21:32:10Z</dcterms:modified>
</cp:coreProperties>
</file>